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VD LOVOSICE + VD ROUDNICE NAD LABEM, OPRAVA POHONŮ (139220014 + 139220015)\C_Podklady TDS\ADMINISTRACE REALIZACE FIDIC\SOUPIS PRACÍ A DODÁVEK\VD ROUDNICE NAD LABEM\"/>
    </mc:Choice>
  </mc:AlternateContent>
  <bookViews>
    <workbookView xWindow="0" yWindow="0" windowWidth="28800" windowHeight="11700" activeTab="3"/>
  </bookViews>
  <sheets>
    <sheet name="Rekapitulace zakázky" sheetId="1" r:id="rId1"/>
    <sheet name="PS1_pohony - PS 1. Část s..." sheetId="2" r:id="rId2"/>
    <sheet name="PS2_EEASR - PS 2. Část el..." sheetId="3" r:id="rId3"/>
    <sheet name="VON - VON - VD Roudnice, ..." sheetId="4" r:id="rId4"/>
  </sheets>
  <definedNames>
    <definedName name="_xlnm._FilterDatabase" localSheetId="1" hidden="1">'PS1_pohony - PS 1. Část s...'!$C$121:$K$173</definedName>
    <definedName name="_xlnm._FilterDatabase" localSheetId="2" hidden="1">'PS2_EEASR - PS 2. Část el...'!$C$123:$K$159</definedName>
    <definedName name="_xlnm._FilterDatabase" localSheetId="3" hidden="1">'VON - VON - VD Roudnice, ...'!$C$120:$K$136</definedName>
    <definedName name="_xlnm.Print_Titles" localSheetId="1">'PS1_pohony - PS 1. Část s...'!$121:$121</definedName>
    <definedName name="_xlnm.Print_Titles" localSheetId="2">'PS2_EEASR - PS 2. Část el...'!$123:$123</definedName>
    <definedName name="_xlnm.Print_Titles" localSheetId="0">'Rekapitulace zakázky'!$92:$92</definedName>
    <definedName name="_xlnm.Print_Titles" localSheetId="3">'VON - VON - VD Roudnice, ...'!$120:$120</definedName>
    <definedName name="_xlnm.Print_Area" localSheetId="1">'PS1_pohony - PS 1. Část s...'!$C$4:$J$76,'PS1_pohony - PS 1. Část s...'!$C$82:$J$103,'PS1_pohony - PS 1. Část s...'!$C$109:$K$173</definedName>
    <definedName name="_xlnm.Print_Area" localSheetId="2">'PS2_EEASR - PS 2. Část el...'!$C$4:$J$76,'PS2_EEASR - PS 2. Část el...'!$C$82:$J$105,'PS2_EEASR - PS 2. Část el...'!$C$111:$K$159</definedName>
    <definedName name="_xlnm.Print_Area" localSheetId="0">'Rekapitulace zakázky'!$D$4:$AO$76,'Rekapitulace zakázky'!$C$82:$AQ$98</definedName>
    <definedName name="_xlnm.Print_Area" localSheetId="3">'VON - VON - VD Roudnice, ...'!$C$4:$J$76,'VON - VON - VD Roudnice, ...'!$C$82:$J$102,'VON - VON - VD Roudnice, ...'!$C$108:$K$136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5" i="4"/>
  <c r="BH135" i="4"/>
  <c r="BG135" i="4"/>
  <c r="BF135" i="4"/>
  <c r="T135" i="4"/>
  <c r="T134" i="4" s="1"/>
  <c r="R135" i="4"/>
  <c r="R134" i="4" s="1"/>
  <c r="P135" i="4"/>
  <c r="P134" i="4" s="1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T126" i="4" s="1"/>
  <c r="R127" i="4"/>
  <c r="R126" i="4" s="1"/>
  <c r="P127" i="4"/>
  <c r="P126" i="4" s="1"/>
  <c r="BI124" i="4"/>
  <c r="BH124" i="4"/>
  <c r="BG124" i="4"/>
  <c r="BF124" i="4"/>
  <c r="T124" i="4"/>
  <c r="T123" i="4" s="1"/>
  <c r="R124" i="4"/>
  <c r="R123" i="4" s="1"/>
  <c r="P124" i="4"/>
  <c r="P123" i="4" s="1"/>
  <c r="J118" i="4"/>
  <c r="J117" i="4"/>
  <c r="F117" i="4"/>
  <c r="F115" i="4"/>
  <c r="E113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J37" i="3"/>
  <c r="J36" i="3"/>
  <c r="AY96" i="1" s="1"/>
  <c r="J35" i="3"/>
  <c r="AX96" i="1" s="1"/>
  <c r="BI158" i="3"/>
  <c r="BH158" i="3"/>
  <c r="BG158" i="3"/>
  <c r="BF158" i="3"/>
  <c r="T158" i="3"/>
  <c r="T157" i="3" s="1"/>
  <c r="R158" i="3"/>
  <c r="R157" i="3" s="1"/>
  <c r="P158" i="3"/>
  <c r="P157" i="3" s="1"/>
  <c r="BI156" i="3"/>
  <c r="BH156" i="3"/>
  <c r="BG156" i="3"/>
  <c r="BF156" i="3"/>
  <c r="T156" i="3"/>
  <c r="T155" i="3" s="1"/>
  <c r="R156" i="3"/>
  <c r="R155" i="3"/>
  <c r="P156" i="3"/>
  <c r="P155" i="3" s="1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T144" i="3" s="1"/>
  <c r="R145" i="3"/>
  <c r="R144" i="3" s="1"/>
  <c r="P145" i="3"/>
  <c r="P144" i="3" s="1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 s="1"/>
  <c r="J17" i="3"/>
  <c r="J12" i="3"/>
  <c r="J89" i="3" s="1"/>
  <c r="E7" i="3"/>
  <c r="E114" i="3" s="1"/>
  <c r="J37" i="2"/>
  <c r="J36" i="2"/>
  <c r="AY95" i="1"/>
  <c r="J35" i="2"/>
  <c r="AX95" i="1" s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T134" i="2" s="1"/>
  <c r="R135" i="2"/>
  <c r="R134" i="2" s="1"/>
  <c r="P135" i="2"/>
  <c r="P134" i="2" s="1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J135" i="2"/>
  <c r="AS94" i="1"/>
  <c r="BK172" i="2"/>
  <c r="J166" i="2"/>
  <c r="BK127" i="2"/>
  <c r="BK156" i="3"/>
  <c r="BK128" i="3"/>
  <c r="J140" i="3"/>
  <c r="J150" i="3"/>
  <c r="BK148" i="3"/>
  <c r="BK127" i="4"/>
  <c r="BK135" i="4"/>
  <c r="BK142" i="2"/>
  <c r="J129" i="2"/>
  <c r="BK168" i="2"/>
  <c r="BK148" i="2"/>
  <c r="BK146" i="2"/>
  <c r="J125" i="2"/>
  <c r="BK152" i="3"/>
  <c r="J138" i="3"/>
  <c r="BK136" i="3"/>
  <c r="BK132" i="4"/>
  <c r="J124" i="4"/>
  <c r="BK125" i="2"/>
  <c r="J150" i="2"/>
  <c r="BK166" i="2"/>
  <c r="J140" i="2"/>
  <c r="BK142" i="3"/>
  <c r="J158" i="3"/>
  <c r="J152" i="3"/>
  <c r="BK127" i="3"/>
  <c r="J138" i="2"/>
  <c r="J172" i="2"/>
  <c r="BK162" i="2"/>
  <c r="J148" i="2"/>
  <c r="BK150" i="3"/>
  <c r="J130" i="3"/>
  <c r="BK158" i="3"/>
  <c r="J136" i="3"/>
  <c r="BK134" i="3"/>
  <c r="BK138" i="3"/>
  <c r="J135" i="4"/>
  <c r="J132" i="4"/>
  <c r="BK171" i="2"/>
  <c r="BK144" i="2"/>
  <c r="J128" i="3"/>
  <c r="BK130" i="3"/>
  <c r="BK132" i="2"/>
  <c r="J162" i="2"/>
  <c r="J144" i="2"/>
  <c r="BK131" i="2"/>
  <c r="BK169" i="2"/>
  <c r="J168" i="2"/>
  <c r="J152" i="2"/>
  <c r="BK150" i="2"/>
  <c r="J131" i="2"/>
  <c r="J127" i="3"/>
  <c r="J148" i="3"/>
  <c r="J156" i="3"/>
  <c r="J145" i="3"/>
  <c r="BK124" i="4"/>
  <c r="BK130" i="4"/>
  <c r="BK129" i="2"/>
  <c r="J158" i="2"/>
  <c r="J132" i="2"/>
  <c r="J169" i="2"/>
  <c r="J146" i="2"/>
  <c r="BK145" i="3"/>
  <c r="J134" i="3"/>
  <c r="J127" i="2"/>
  <c r="BK138" i="2"/>
  <c r="BK152" i="2"/>
  <c r="BK140" i="2"/>
  <c r="J171" i="2"/>
  <c r="BK158" i="2"/>
  <c r="J142" i="2"/>
  <c r="BK135" i="2"/>
  <c r="BK132" i="3"/>
  <c r="J142" i="3"/>
  <c r="J132" i="3"/>
  <c r="BK140" i="3"/>
  <c r="J130" i="4"/>
  <c r="J127" i="4"/>
  <c r="P154" i="3" l="1"/>
  <c r="R154" i="3"/>
  <c r="T154" i="3"/>
  <c r="BK137" i="2"/>
  <c r="J137" i="2" s="1"/>
  <c r="J101" i="2" s="1"/>
  <c r="BK124" i="2"/>
  <c r="J124" i="2" s="1"/>
  <c r="J98" i="2" s="1"/>
  <c r="R147" i="3"/>
  <c r="R146" i="3" s="1"/>
  <c r="T151" i="2"/>
  <c r="R124" i="2"/>
  <c r="R123" i="2" s="1"/>
  <c r="BK147" i="3"/>
  <c r="J147" i="3" s="1"/>
  <c r="J101" i="3" s="1"/>
  <c r="P124" i="2"/>
  <c r="P123" i="2" s="1"/>
  <c r="P137" i="2"/>
  <c r="R126" i="3"/>
  <c r="R125" i="3" s="1"/>
  <c r="BK151" i="2"/>
  <c r="J151" i="2" s="1"/>
  <c r="J102" i="2" s="1"/>
  <c r="T137" i="2"/>
  <c r="R151" i="2"/>
  <c r="T126" i="3"/>
  <c r="T125" i="3" s="1"/>
  <c r="P129" i="4"/>
  <c r="P122" i="4" s="1"/>
  <c r="P121" i="4" s="1"/>
  <c r="AU97" i="1" s="1"/>
  <c r="R137" i="2"/>
  <c r="R136" i="2" s="1"/>
  <c r="T124" i="2"/>
  <c r="T123" i="2" s="1"/>
  <c r="BK126" i="3"/>
  <c r="BK125" i="3" s="1"/>
  <c r="J125" i="3" s="1"/>
  <c r="J97" i="3" s="1"/>
  <c r="T147" i="3"/>
  <c r="T146" i="3" s="1"/>
  <c r="R129" i="4"/>
  <c r="R122" i="4" s="1"/>
  <c r="R121" i="4" s="1"/>
  <c r="P151" i="2"/>
  <c r="P126" i="3"/>
  <c r="P125" i="3" s="1"/>
  <c r="P147" i="3"/>
  <c r="P146" i="3" s="1"/>
  <c r="BK129" i="4"/>
  <c r="J129" i="4" s="1"/>
  <c r="J100" i="4" s="1"/>
  <c r="T129" i="4"/>
  <c r="T122" i="4" s="1"/>
  <c r="T121" i="4" s="1"/>
  <c r="BK144" i="3"/>
  <c r="J144" i="3" s="1"/>
  <c r="J99" i="3" s="1"/>
  <c r="BK157" i="3"/>
  <c r="J157" i="3" s="1"/>
  <c r="J104" i="3" s="1"/>
  <c r="BK123" i="4"/>
  <c r="J123" i="4" s="1"/>
  <c r="J98" i="4" s="1"/>
  <c r="BK134" i="4"/>
  <c r="J134" i="4" s="1"/>
  <c r="J101" i="4" s="1"/>
  <c r="BK134" i="2"/>
  <c r="J134" i="2" s="1"/>
  <c r="J99" i="2" s="1"/>
  <c r="BK155" i="3"/>
  <c r="J155" i="3" s="1"/>
  <c r="J103" i="3" s="1"/>
  <c r="BK126" i="4"/>
  <c r="J126" i="4" s="1"/>
  <c r="J99" i="4" s="1"/>
  <c r="E111" i="4"/>
  <c r="F118" i="4"/>
  <c r="BE132" i="4"/>
  <c r="J115" i="4"/>
  <c r="BE135" i="4"/>
  <c r="BE127" i="4"/>
  <c r="BK146" i="3"/>
  <c r="J146" i="3" s="1"/>
  <c r="J100" i="3" s="1"/>
  <c r="BE130" i="4"/>
  <c r="BE124" i="4"/>
  <c r="F92" i="3"/>
  <c r="J118" i="3"/>
  <c r="BE127" i="3"/>
  <c r="BE128" i="3"/>
  <c r="BE150" i="3"/>
  <c r="BE158" i="3"/>
  <c r="BE145" i="3"/>
  <c r="BE130" i="3"/>
  <c r="BE136" i="3"/>
  <c r="BE142" i="3"/>
  <c r="BE156" i="3"/>
  <c r="E85" i="3"/>
  <c r="BE134" i="3"/>
  <c r="BE148" i="3"/>
  <c r="BE140" i="3"/>
  <c r="BE152" i="3"/>
  <c r="BE138" i="3"/>
  <c r="BE132" i="3"/>
  <c r="J89" i="2"/>
  <c r="BE129" i="2"/>
  <c r="BE142" i="2"/>
  <c r="BE171" i="2"/>
  <c r="BE131" i="2"/>
  <c r="BE125" i="2"/>
  <c r="BE138" i="2"/>
  <c r="BE140" i="2"/>
  <c r="BE162" i="2"/>
  <c r="BE166" i="2"/>
  <c r="BE168" i="2"/>
  <c r="BE169" i="2"/>
  <c r="BE172" i="2"/>
  <c r="F92" i="2"/>
  <c r="BE132" i="2"/>
  <c r="BE135" i="2"/>
  <c r="BE144" i="2"/>
  <c r="BE146" i="2"/>
  <c r="BE148" i="2"/>
  <c r="BE150" i="2"/>
  <c r="BE152" i="2"/>
  <c r="BE158" i="2"/>
  <c r="E112" i="2"/>
  <c r="BE127" i="2"/>
  <c r="F34" i="2"/>
  <c r="BA95" i="1" s="1"/>
  <c r="F36" i="4"/>
  <c r="BC97" i="1" s="1"/>
  <c r="F35" i="3"/>
  <c r="BB96" i="1" s="1"/>
  <c r="F37" i="4"/>
  <c r="BD97" i="1" s="1"/>
  <c r="F35" i="2"/>
  <c r="BB95" i="1" s="1"/>
  <c r="F34" i="3"/>
  <c r="BA96" i="1" s="1"/>
  <c r="F36" i="3"/>
  <c r="BC96" i="1" s="1"/>
  <c r="J34" i="3"/>
  <c r="AW96" i="1" s="1"/>
  <c r="F35" i="4"/>
  <c r="BB97" i="1"/>
  <c r="F37" i="2"/>
  <c r="BD95" i="1"/>
  <c r="J34" i="4"/>
  <c r="AW97" i="1" s="1"/>
  <c r="F36" i="2"/>
  <c r="BC95" i="1" s="1"/>
  <c r="J34" i="2"/>
  <c r="AW95" i="1" s="1"/>
  <c r="F37" i="3"/>
  <c r="BD96" i="1" s="1"/>
  <c r="F34" i="4"/>
  <c r="BA97" i="1" s="1"/>
  <c r="P124" i="3" l="1"/>
  <c r="AU96" i="1" s="1"/>
  <c r="T136" i="2"/>
  <c r="T122" i="2" s="1"/>
  <c r="R124" i="3"/>
  <c r="BK123" i="2"/>
  <c r="J123" i="2" s="1"/>
  <c r="J97" i="2" s="1"/>
  <c r="J126" i="3"/>
  <c r="J98" i="3" s="1"/>
  <c r="T124" i="3"/>
  <c r="P136" i="2"/>
  <c r="P122" i="2" s="1"/>
  <c r="AU95" i="1" s="1"/>
  <c r="AU94" i="1" s="1"/>
  <c r="R122" i="2"/>
  <c r="BK136" i="2"/>
  <c r="J136" i="2" s="1"/>
  <c r="J100" i="2" s="1"/>
  <c r="BK154" i="3"/>
  <c r="J154" i="3" s="1"/>
  <c r="J102" i="3" s="1"/>
  <c r="BK122" i="4"/>
  <c r="BK121" i="4" s="1"/>
  <c r="J121" i="4" s="1"/>
  <c r="J30" i="4" s="1"/>
  <c r="AG97" i="1" s="1"/>
  <c r="J33" i="2"/>
  <c r="AV95" i="1" s="1"/>
  <c r="AT95" i="1" s="1"/>
  <c r="J33" i="3"/>
  <c r="AV96" i="1" s="1"/>
  <c r="AT96" i="1" s="1"/>
  <c r="F33" i="4"/>
  <c r="AZ97" i="1" s="1"/>
  <c r="BA94" i="1"/>
  <c r="AW94" i="1" s="1"/>
  <c r="AK30" i="1" s="1"/>
  <c r="BC94" i="1"/>
  <c r="AY94" i="1" s="1"/>
  <c r="BD94" i="1"/>
  <c r="W33" i="1" s="1"/>
  <c r="F33" i="2"/>
  <c r="AZ95" i="1" s="1"/>
  <c r="F33" i="3"/>
  <c r="AZ96" i="1" s="1"/>
  <c r="J33" i="4"/>
  <c r="AV97" i="1" s="1"/>
  <c r="AT97" i="1" s="1"/>
  <c r="BB94" i="1"/>
  <c r="W31" i="1" s="1"/>
  <c r="BK122" i="2" l="1"/>
  <c r="J122" i="2" s="1"/>
  <c r="J30" i="2" s="1"/>
  <c r="AG95" i="1" s="1"/>
  <c r="AN97" i="1"/>
  <c r="BK124" i="3"/>
  <c r="J124" i="3" s="1"/>
  <c r="J30" i="3" s="1"/>
  <c r="AG96" i="1" s="1"/>
  <c r="AG94" i="1" s="1"/>
  <c r="AK26" i="1" s="1"/>
  <c r="AK35" i="1" s="1"/>
  <c r="J122" i="4"/>
  <c r="J97" i="4" s="1"/>
  <c r="J96" i="4"/>
  <c r="J96" i="3"/>
  <c r="J39" i="4"/>
  <c r="AN95" i="1"/>
  <c r="J96" i="2"/>
  <c r="J39" i="3"/>
  <c r="J39" i="2"/>
  <c r="W32" i="1"/>
  <c r="W30" i="1"/>
  <c r="AX94" i="1"/>
  <c r="AZ94" i="1"/>
  <c r="AV94" i="1" s="1"/>
  <c r="AK29" i="1" s="1"/>
  <c r="AN96" i="1" l="1"/>
  <c r="W29" i="1"/>
  <c r="AT94" i="1"/>
  <c r="AN94" i="1" s="1"/>
</calcChain>
</file>

<file path=xl/sharedStrings.xml><?xml version="1.0" encoding="utf-8"?>
<sst xmlns="http://schemas.openxmlformats.org/spreadsheetml/2006/main" count="1487" uniqueCount="359">
  <si>
    <t>Export Komplet</t>
  </si>
  <si>
    <t/>
  </si>
  <si>
    <t>2.0</t>
  </si>
  <si>
    <t>False</t>
  </si>
  <si>
    <t>{a68a72ec-38e6-4bc9-bc2f-05e322f4065d}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</si>
  <si>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</si>
  <si>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</si>
  <si>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</si>
  <si>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</si>
  <si>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</si>
  <si>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</si>
  <si>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</si>
  <si>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</si>
  <si>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</si>
  <si>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VDRce2021_pohon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</si>
  <si>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</si>
  <si>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</si>
  <si>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VD Roudnice nad Labem, oprava pohonů uzávěrů obtoků VPK</t>
  </si>
  <si>
    <t>KSO:</t>
  </si>
  <si>
    <t>832 5</t>
  </si>
  <si>
    <t>CC-CZ:</t>
  </si>
  <si>
    <t>Místo:</t>
  </si>
  <si>
    <t>VD Roudnice nad Labem</t>
  </si>
  <si>
    <t>Datum:</t>
  </si>
  <si>
    <t>21. 10. 2022</t>
  </si>
  <si>
    <t>Zadavatel:</t>
  </si>
  <si>
    <t>IČ:</t>
  </si>
  <si>
    <t>70890005</t>
  </si>
  <si>
    <t>Povodí Labe, státní podnik</t>
  </si>
  <si>
    <t>DIČ:</t>
  </si>
  <si>
    <t>Uchazeč:</t>
  </si>
  <si>
    <t>Vyplň údaj</t>
  </si>
  <si>
    <t>Projektant:</t>
  </si>
  <si>
    <t>PS Profi, s.r.o.</t>
  </si>
  <si>
    <t>True</t>
  </si>
  <si>
    <t>Zpracovatel:</t>
  </si>
  <si>
    <t>MD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</si>
  <si>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</si>
  <si>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</si>
  <si>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</si>
  <si>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</si>
  <si>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</si>
  <si>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</si>
  <si>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</si>
  <si>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</si>
  <si>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</si>
  <si>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</si>
  <si>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</si>
  <si>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</si>
  <si>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</si>
  <si>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</si>
  <si>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</si>
  <si>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</si>
  <si>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</si>
  <si>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</si>
  <si>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</si>
  <si>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</si>
  <si>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</si>
  <si>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</si>
  <si>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</si>
  <si>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</si>
  <si>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</si>
  <si>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</si>
  <si>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</si>
  <si>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</si>
  <si>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</si>
  <si>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</si>
  <si>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</si>
  <si>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</si>
  <si>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</si>
  <si>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</si>
  <si>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</si>
  <si>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</si>
  <si>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</si>
  <si>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</si>
  <si>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</si>
  <si>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</si>
  <si>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</si>
  <si>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</si>
  <si>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</si>
  <si>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</si>
  <si>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</si>
  <si>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</si>
  <si>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PS1_pohony</t>
  </si>
  <si>
    <t>PS 1. Část strojní - oprava pohonů uzávěrů obtoků HO a DO VPK</t>
  </si>
  <si>
    <t>PRO</t>
  </si>
  <si>
    <t>1</t>
  </si>
  <si>
    <t>{fb9b2194-3d29-4a5b-bcb9-ce3011d7fa8c}</t>
  </si>
  <si>
    <t>2</t>
  </si>
  <si>
    <t>PS2_EEASR</t>
  </si>
  <si>
    <t>PS 2. Část elektro + ASŘ</t>
  </si>
  <si>
    <t>{5072246a-5e5e-4c87-93e9-92ba98f12aaf}</t>
  </si>
  <si>
    <t>VON</t>
  </si>
  <si>
    <t>VON - VD Roudnice, pohony VPK</t>
  </si>
  <si>
    <t>{33f9720a-a0e4-448c-aa19-e06640fdf3b7}</t>
  </si>
  <si>
    <t>KRYCÍ LIST SOUPISU PRACÍ</t>
  </si>
  <si>
    <t>Objekt:</t>
  </si>
  <si>
    <t>PS1_pohony - PS 1. Část strojní - oprava pohonů uzávěrů obtoků HO a DO VPK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</si>
  <si>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</si>
  <si>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</si>
  <si>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</si>
  <si>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</si>
  <si>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</si>
  <si>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</si>
  <si>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</si>
  <si>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</si>
  <si>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</si>
  <si>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</si>
  <si>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</si>
  <si>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</si>
  <si>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</si>
  <si>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</si>
  <si>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</si>
  <si>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</si>
  <si>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</si>
  <si>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</si>
  <si>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</si>
  <si>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</si>
  <si>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</si>
  <si>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</si>
  <si>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</si>
  <si>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</si>
  <si>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</si>
  <si>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</si>
  <si>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</si>
  <si>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</si>
  <si>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</si>
  <si>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</si>
  <si>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93800R001</t>
  </si>
  <si>
    <t xml:space="preserve">Čištění a revize stávajících konstrukcí </t>
  </si>
  <si>
    <t>kpl</t>
  </si>
  <si>
    <t>4</t>
  </si>
  <si>
    <t>1891757568</t>
  </si>
  <si>
    <t>P</t>
  </si>
  <si>
    <t>Poznámka k položce:_x000D_
- očištění stávajících výklenků (šachet) tlakovou vodou včetně zřízení přístupů a ochrany stávajících zařízení (4 ks)_x000D_
- očištění a údržba stávajcích galských kladek, závěsných ok, podpěr pohonů (4 kpl)</t>
  </si>
  <si>
    <t>93800R002</t>
  </si>
  <si>
    <t xml:space="preserve">Likvidace materiálů charakteru odpadu </t>
  </si>
  <si>
    <t>-285549131</t>
  </si>
  <si>
    <t xml:space="preserve">Poznámka k položce:_x000D_
.-ekologická likvidace odpadu (plechovky, obaly, …)_x000D_
.-ekologická likvidace odpadu (použitá tryskací struska - otryskaná stará povrchová ochrana, …) cca    6m2 * 30kg/m2 = 180kg = cca 0,2t_x000D_
</t>
  </si>
  <si>
    <t>3</t>
  </si>
  <si>
    <t>943211111</t>
  </si>
  <si>
    <t>Montáž lešení prostorového rámového lehkého s podlahami zatížení do 200 kg/m2 v do 10 m</t>
  </si>
  <si>
    <t>m3</t>
  </si>
  <si>
    <t>CS ÚRS 2022 02</t>
  </si>
  <si>
    <t>-1517683451</t>
  </si>
  <si>
    <t>VV</t>
  </si>
  <si>
    <t>(2*3*6)*4</t>
  </si>
  <si>
    <t>943211811</t>
  </si>
  <si>
    <t>Demontáž lešení prostorového rámového lehkého s podlahami zatížení do 200 kg/m2 v do 10 m</t>
  </si>
  <si>
    <t>479990992</t>
  </si>
  <si>
    <t>5</t>
  </si>
  <si>
    <t>943221211</t>
  </si>
  <si>
    <t>Příplatek k lešení prostorovému rámovému těžkému s podlahami tř.4 v 10 m za první a ZKD den použití</t>
  </si>
  <si>
    <t>-678764182</t>
  </si>
  <si>
    <t>36*14 'Přepočtené koeficientem množství</t>
  </si>
  <si>
    <t>998</t>
  </si>
  <si>
    <t>Přesun hmot</t>
  </si>
  <si>
    <t>6</t>
  </si>
  <si>
    <t>998323011</t>
  </si>
  <si>
    <t>Přesun hmot pro jezy a stupně</t>
  </si>
  <si>
    <t>t</t>
  </si>
  <si>
    <t>-696841091</t>
  </si>
  <si>
    <t>PSV</t>
  </si>
  <si>
    <t>Práce a dodávky PSV</t>
  </si>
  <si>
    <t>767</t>
  </si>
  <si>
    <t>Konstrukce zámečnické</t>
  </si>
  <si>
    <t>7</t>
  </si>
  <si>
    <t>76700R001</t>
  </si>
  <si>
    <t>Demontáže OK a technologických zařízení na vodním díle</t>
  </si>
  <si>
    <t>16</t>
  </si>
  <si>
    <t>-1961979220</t>
  </si>
  <si>
    <t xml:space="preserve">Poznámka k položce:_x000D_
- týká se jak horního tak dolního ohlaví VPK_x000D_
- přesuny plavidel a zřízení pracoviště na vodě ve VPK_x000D_
- otevření a postupná demontáž segmentových uzávěrů v horním i dolním ohlaví vpravo i vlevo_x000D_
  - gallovy řetězy_x000D_
  - lineární pohony_x000D_
  - táhla, závěsy a konzoly_x000D_
.-předání demontovaných OK a zařízení provozovateli VD včetně přepravy po areálu VD   (demontované   komponenty lineárních elektromechanických pohonů typu Dragon, … určených ke   sešrotování)_x000D_
</t>
  </si>
  <si>
    <t>8</t>
  </si>
  <si>
    <t>76700R002</t>
  </si>
  <si>
    <t xml:space="preserve">Technologické práce (revize, úpravy a opravy) na OK a zařízení v dílnách zhotovitele </t>
  </si>
  <si>
    <t>-1387159783</t>
  </si>
  <si>
    <t xml:space="preserve">Poznámka k položce:_x000D_
.-revize Gallova řetězu cca 3,08m (materiál konstrukční ocel) 4kpl.: _x000D_
  .-po demontáži Gallova řetězu na stavbě provedení přesunu do dílen zhotovitele, …_x000D_
  .-očištění článků a čepů řetězu tlakovým parním čistícím strojem + očištění chemickým přípravkem v       lázni + mechanické dočištění, …_x000D_
  .-provedení zpohybnení zatuhlých čepů řetězu (pokud nebude zpohybnění článků možné provést,        provozovatel VPK dodá Gallův řetěz shodných technických a rozměrových paramentrů z             materiálu nerez dle ČSN 02 3330 nebo DIN 8150 typ DG 80 cca 36článků = délka 2880mm + 2x            závěsný článek 100mm = celkem délka 3080mm) (po dohodě s investorem - provozovatelem VD)_x000D_
  .-promazání funkčních ploch čepů řetězu vhodným PTFE mazivem PTFE (spray), …_x000D_
  .-ošetření povrchu článků řetězu vyvedeného z konstrukční ocele (4x cca 3,08m) vhodným PTFE       přilnavým, nelepivým prostředkem - mazivem pro mazání řetězů (spray)_x000D_
  .-po důkladném zaschnutí maziva provedení zabalení impregnovaného řetězu fólií pro usnadnění       transportu a montáže řetězu na VD_x000D_
  .-transport revidovaného Gallova řetězu na stavbu_x000D_
.-revize stávajících závěsů řetězu (4kpl) - očištění (od nánosů a degradovaného maziva), kontrola     OK, přípravné práce na obnovu PKO_x000D_
</t>
  </si>
  <si>
    <t>M</t>
  </si>
  <si>
    <t>M0R002001</t>
  </si>
  <si>
    <t>Materiál pro opravu Gallových řetězů</t>
  </si>
  <si>
    <t>32</t>
  </si>
  <si>
    <t>-1636001229</t>
  </si>
  <si>
    <t>Poznámka k položce:_x000D_
Soupis materiálu dle TZ - "Spedifikace dodávek a materiálu" - PS1, soubor 3</t>
  </si>
  <si>
    <t>10</t>
  </si>
  <si>
    <t>76700R003</t>
  </si>
  <si>
    <t>Montáže OK a zařízení na vodním díle</t>
  </si>
  <si>
    <t>969448666</t>
  </si>
  <si>
    <t>11</t>
  </si>
  <si>
    <t>M0R003001</t>
  </si>
  <si>
    <t>Materiál a zařízení pro opravu pohonů horního ohlaví  VPK</t>
  </si>
  <si>
    <t>1943473870</t>
  </si>
  <si>
    <t>Poznámka k položce:_x000D_
Soupis materiálu dle TZ - "Spedifikace dodávek a materiálu" - PS1, soubor 1</t>
  </si>
  <si>
    <t>12</t>
  </si>
  <si>
    <t>M0R003002</t>
  </si>
  <si>
    <t>Materiál a zařízení pro opravu pohonů dolního ohlaví  VPK</t>
  </si>
  <si>
    <t>981676639</t>
  </si>
  <si>
    <t>Poznámka k položce:_x000D_
Soupis materiálu dle TZ - "Spedifikace dodávek a materiálu" - PS1, soubor 2</t>
  </si>
  <si>
    <t>13</t>
  </si>
  <si>
    <t>998767101</t>
  </si>
  <si>
    <t>Přesun hmot tonážní pro zámečnické konstrukce v objektech v do 6 m</t>
  </si>
  <si>
    <t>-1371382008</t>
  </si>
  <si>
    <t>789</t>
  </si>
  <si>
    <t>Povrchové úpravy ocelových konstrukcí a technologických zařízení</t>
  </si>
  <si>
    <t>14</t>
  </si>
  <si>
    <t>789121151</t>
  </si>
  <si>
    <t>Čištění ručním nářadím ocelových konstrukcí třídy I stupeň přípravy St 2 stupeň zrezivění B</t>
  </si>
  <si>
    <t>m2</t>
  </si>
  <si>
    <t>1361427102</t>
  </si>
  <si>
    <t>2*2"horní ohlaví  - OK kotevní konzola pohonu - 2 ks"</t>
  </si>
  <si>
    <t>1*2"horní ohlaví - OK podpěry pohonu - 2ks"</t>
  </si>
  <si>
    <t>2*2"dolní ohlaví - OK kotevní konzola pohonu - 2 ks"</t>
  </si>
  <si>
    <t>2*1"dolní ohlaví - OK pospěry pohonu - 2ks"</t>
  </si>
  <si>
    <t>Součet</t>
  </si>
  <si>
    <t>789212512</t>
  </si>
  <si>
    <t>Otryskání abrazivem ze strusky zařízení členitých stupeň zarezavění A stupeň přípravy Sa 2 1/2</t>
  </si>
  <si>
    <t>-591582889</t>
  </si>
  <si>
    <t>1*2"horní ohlaví - OK závěs řetězu - 2ks"</t>
  </si>
  <si>
    <t>2*2"dolní ohlaví - OK táhlo horní - 2 ks"</t>
  </si>
  <si>
    <t>789312211</t>
  </si>
  <si>
    <t>Zhotovení nátěru zařízení s povrchem členitým dvousložkového základního tl do 80 µm</t>
  </si>
  <si>
    <t>1088517965</t>
  </si>
  <si>
    <t>2+4+2"horní ohlaví"</t>
  </si>
  <si>
    <t>4+4+2"dolní ohlaví"</t>
  </si>
  <si>
    <t>17</t>
  </si>
  <si>
    <t>24629058</t>
  </si>
  <si>
    <t>hmota nátěrová alkydová samozákladující antikorozní na ocelové konstrukce</t>
  </si>
  <si>
    <t>kg</t>
  </si>
  <si>
    <t>-474470617</t>
  </si>
  <si>
    <t>18*0,492 'Přepočtené koeficientem množství</t>
  </si>
  <si>
    <t>18</t>
  </si>
  <si>
    <t>789312217</t>
  </si>
  <si>
    <t>Zhotovení nátěru zařízení s povrchem členitým dvousložkového mezinátěru tl do 160 μm</t>
  </si>
  <si>
    <t>-1638116094</t>
  </si>
  <si>
    <t>19</t>
  </si>
  <si>
    <t>24629052</t>
  </si>
  <si>
    <t xml:space="preserve">hmota nátěrová alkydová samozákladující antikorozní na ocelové konstrukce tixotropní </t>
  </si>
  <si>
    <t>1586374679</t>
  </si>
  <si>
    <t>18*0,486 'Přepočtené koeficientem množství</t>
  </si>
  <si>
    <t>20</t>
  </si>
  <si>
    <t>789312221</t>
  </si>
  <si>
    <t>Zhotovení nátěru zařízení s povrchem členitým dvousložkového krycího (vrchního) tl do 80 µm</t>
  </si>
  <si>
    <t>-1537507664</t>
  </si>
  <si>
    <t>24629162</t>
  </si>
  <si>
    <t>hmota nátěrová alkydová krycí (email) na ocelové konstrukce</t>
  </si>
  <si>
    <t>-193587692</t>
  </si>
  <si>
    <t>18*0,247 'Přepočtené koeficientem množství</t>
  </si>
  <si>
    <t>PS2_EEASR - PS 2. Část elektro + ASŘ</t>
  </si>
  <si>
    <t>M - Práce a dodávky M</t>
  </si>
  <si>
    <t xml:space="preserve">    21-M - Elektromontáže</t>
  </si>
  <si>
    <t xml:space="preserve">    58-M - Revize vyhrazených technických zařízení</t>
  </si>
  <si>
    <t>N00 - Nepojmenované práce</t>
  </si>
  <si>
    <t xml:space="preserve">    N01 - Práce na ASŘ</t>
  </si>
  <si>
    <t>VRN - Vedlejší rozpočtové náklady</t>
  </si>
  <si>
    <t xml:space="preserve">    VRN1 - Průzkumné, geodetické a projektové práce</t>
  </si>
  <si>
    <t xml:space="preserve">    VRN4 - Inženýrská činnost</t>
  </si>
  <si>
    <t>Práce a dodávky M</t>
  </si>
  <si>
    <t>21-M</t>
  </si>
  <si>
    <t>Elektromontáže</t>
  </si>
  <si>
    <t>21M00R001</t>
  </si>
  <si>
    <t>Demontáž elektroinstalace a elektrozařízení</t>
  </si>
  <si>
    <t>64</t>
  </si>
  <si>
    <t>-1907530680</t>
  </si>
  <si>
    <t>21M00R002</t>
  </si>
  <si>
    <t>Montáž elektroinstalace, rozvaděčů a elektrozařízení</t>
  </si>
  <si>
    <t>-898231154</t>
  </si>
  <si>
    <t>Poznámka k položce:_x000D_
- montáž elektroinstalace PK_x000D_
- vystrojení a montáž rozvaděčů a rozvodnic_x000D_
- pokládka optických kabelů včetně konektorování vláken_x000D_
- přesuny materiálu a pracovníků</t>
  </si>
  <si>
    <t>21MR001M001</t>
  </si>
  <si>
    <t xml:space="preserve">Elektromateriál pro horní ohlaví pravá strana skříň - MS1.31 </t>
  </si>
  <si>
    <t>256</t>
  </si>
  <si>
    <t>-2049353820</t>
  </si>
  <si>
    <t>Poznámka k položce:_x000D_
Soupis materiálu dle TZ - "Spedifikace dodávek a materiálu" - PS2, soubor 1</t>
  </si>
  <si>
    <t>21MR001M002</t>
  </si>
  <si>
    <t xml:space="preserve">Elektromateriál pro horní ohlaví levá strana skříň - MS1.32 </t>
  </si>
  <si>
    <t>-764750765</t>
  </si>
  <si>
    <t>Poznámka k položce:_x000D_
Soupis materiálu dle TZ - "Spedifikace dodávek a materiálu" - PS2, soubor 2</t>
  </si>
  <si>
    <t>21MR001M003</t>
  </si>
  <si>
    <t xml:space="preserve">Elektromateriál pro dolní ohlaví pravá strana skříň - MS1.22 </t>
  </si>
  <si>
    <t>-171641710</t>
  </si>
  <si>
    <t>Poznámka k položce:_x000D_
Soupis materiálu dle TZ - "Spedifikace dodávek a materiálu" - PS2, soubor 3</t>
  </si>
  <si>
    <t>21MR001M004</t>
  </si>
  <si>
    <t xml:space="preserve">Elektromateriál pro dolní ohlaví levá strana skříň - MS1.21 </t>
  </si>
  <si>
    <t>-1444454950</t>
  </si>
  <si>
    <t>Poznámka k položce:_x000D_
Soupis materiálu dle TZ - "Spedifikace dodávek a materiálu" - PS2, soubor 4</t>
  </si>
  <si>
    <t>21MR001M005</t>
  </si>
  <si>
    <t>Elektromateriál pro optické trasy</t>
  </si>
  <si>
    <t>-1961471277</t>
  </si>
  <si>
    <t>Poznámka k položce:_x000D_
Soupis materiálu dle TZ - "Spedifikace dodávek a materiálu" - PS2, soubor 5</t>
  </si>
  <si>
    <t>21MR001M006</t>
  </si>
  <si>
    <t>Elektromateriál pro rozvaděč RM1</t>
  </si>
  <si>
    <t>-189590667</t>
  </si>
  <si>
    <t>Poznámka k položce:_x000D_
Soupis materiálu dle TZ - "Spedifikace dodávek a materiálu" - PS2, soubor 6</t>
  </si>
  <si>
    <t>21MR001M007</t>
  </si>
  <si>
    <t>Instalační s spojovací materiál</t>
  </si>
  <si>
    <t>1011496205</t>
  </si>
  <si>
    <t>Poznámka k položce:_x000D_
Soupis materiálu dle TZ - "Spedifikace dodávek a materiálu" - PS2, soubor 7</t>
  </si>
  <si>
    <t>58-M</t>
  </si>
  <si>
    <t>Revize vyhrazených technických zařízení</t>
  </si>
  <si>
    <t>58M00R001</t>
  </si>
  <si>
    <t xml:space="preserve">Revizní zpráva </t>
  </si>
  <si>
    <t>ks</t>
  </si>
  <si>
    <t>-1082414201</t>
  </si>
  <si>
    <t>N00</t>
  </si>
  <si>
    <t>Nepojmenované práce</t>
  </si>
  <si>
    <t>N01</t>
  </si>
  <si>
    <t>Práce na ASŘ</t>
  </si>
  <si>
    <t>N010001</t>
  </si>
  <si>
    <t xml:space="preserve">Úprava software ASŘ </t>
  </si>
  <si>
    <t>-2054576926</t>
  </si>
  <si>
    <t>Poznámka k položce:_x000D_
- přeprogramování SW pro PLC ASŘ PK_x000D_
- implementace změn ovládání so ASŘ PK</t>
  </si>
  <si>
    <t>M0N01001</t>
  </si>
  <si>
    <t>Materiálu pro ASŘ</t>
  </si>
  <si>
    <t>-1300560281</t>
  </si>
  <si>
    <t>Poznámka k položce:_x000D_
Soupis materiálu dle TZ - "Spedifikace dodávek a materiálu" - PS2, soubor 8</t>
  </si>
  <si>
    <t>N010002</t>
  </si>
  <si>
    <t>Testování ASŘ</t>
  </si>
  <si>
    <t>1769595321</t>
  </si>
  <si>
    <t>Poznámka k položce:_x000D_
- testování upraveného SW při jeho zavádění do ASŘ PK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</si>
  <si>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</si>
  <si>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</si>
  <si>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</si>
  <si>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</si>
  <si>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</si>
  <si>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</si>
  <si>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</si>
  <si>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1309230336</t>
  </si>
  <si>
    <t>VRN4</t>
  </si>
  <si>
    <t>Inženýrská činnost</t>
  </si>
  <si>
    <t>049002000</t>
  </si>
  <si>
    <t>Ostatní inženýrská činnost</t>
  </si>
  <si>
    <t>1690821951</t>
  </si>
  <si>
    <t xml:space="preserve">Poznámka k položce:_x000D_
- včetně nákladů na dopravu_x000D_
</t>
  </si>
  <si>
    <t>VON - VON - VD Roudnice, pohony VPK</t>
  </si>
  <si>
    <t xml:space="preserve">    VRN3 - Zařízení staveniště</t>
  </si>
  <si>
    <t xml:space="preserve">    VRN6 - Územní vlivy</t>
  </si>
  <si>
    <t xml:space="preserve">    VRN9 - Ostatní náklady</t>
  </si>
  <si>
    <t>010001000</t>
  </si>
  <si>
    <t>9800719</t>
  </si>
  <si>
    <t xml:space="preserve">Poznámka k položce:_x000D_
.- zhotovitelem vypracování Plánu opatření pro případ havárie, pro případ úniku závadných látek, ... _x000D_
.-zpracování povodňového plánu stavby dle §71 zákona č. 254/2001 Sb. včetně zajištění schválení       příslušnými orgány správy a Povodím Labe, státní podnik_x000D_
.-vypracování projektu skutečného provedení díla _x000D_
.-zpracování realizační dokumentace zhotovitele, dílenských výkresů - DPS, technologických předpisů    (případná úprava stávající dokumentace)_x000D_
.-provedení pasportizace stávajících nemovitostí (vč. pozemků) a jejich příslušenství, zajištění     fotodokumentace stávajícího stavu přístupových komunikací_x000D_
.-zajištění veškerých předepsaných rozborů, atestů, zkoušek a revizí dle příslušných norem a dalších     předpisů a nařízení platných v ČR, kterými bude prokázáno dosažení předepsané kvality a     parametrů  dokončeného díla   _x000D_
.-zajištění fotodokumentace veškerých konstrukcí, které budou v průběhu výstavby skryty nebo     zakryty   _x000D_
</t>
  </si>
  <si>
    <t>VRN3</t>
  </si>
  <si>
    <t>Zařízení staveniště</t>
  </si>
  <si>
    <t>030001000</t>
  </si>
  <si>
    <t>1098113565</t>
  </si>
  <si>
    <t xml:space="preserve">Poznámka k položce:_x000D_
.-zajištění ohlášení všech staveb zařízení staveniště dle §104 odst. (2) zákona č. 183/2006 Sb._x000D_
.-zajištění oplocení nebo vytyčení prostoru ZS, jeho napojení na inž. sítě_x000D_
.-el.energie (provoz staveniště, …)_x000D_
.-opatření k zabezpečení stavby při zvýšených průtocích_x000D_
.-zajištění následné likvidace všech objektů ZS včetně připojení na sítě_x000D_
.-zajištění podmínek pro použití přístupových komunikací dotčených stavbou s příslušnými vlastníky či     správci a zajištění jejich splnění_x000D_
.-zřízení čisticích zón před výjezdem z obvodu staveniště_x000D_
.-provedení takových opatření, aby plochy obvodu staveniště nebyly znečištěny ropnými látkami a     jinými podobnými produkty_x000D_
.-provedení takových opatření, aby nebyly překročeny limity prašnosti a hlučnosti dané obecně     závaznou vyhláškou_x000D_
.-zajištění péče o nepředané objekty a konstrukce stavby, jejich ošetřování a zimní opatření_x000D_
.-zajištění ochrany veškeré zeleně v prostoru staveniště a v jeho bezprostřední blízkosti pro     poškození během realizace stavby_x000D_
.-náklady spojené s plněním podmínek majitelů či uživatelů dotčených pozemků, kterými podmínili     souhlas se zřízením staveniště (zařízení staveniště) na svém pozemku. Dále položka zahrnuje     náklady na uvedení dotčených pozemků (p.č. 2898/3) v nezbytně nutném rozsahu do původního     stavu._x000D_
</t>
  </si>
  <si>
    <t>VRN6</t>
  </si>
  <si>
    <t>Územní vlivy</t>
  </si>
  <si>
    <t>062002000</t>
  </si>
  <si>
    <t>Ztížené dopravní podmínky</t>
  </si>
  <si>
    <t>686895582</t>
  </si>
  <si>
    <t>065002000</t>
  </si>
  <si>
    <t>Mimostaveništní doprava materiálů</t>
  </si>
  <si>
    <t>1142363934</t>
  </si>
  <si>
    <t>VRN9</t>
  </si>
  <si>
    <t>Ostatní náklady</t>
  </si>
  <si>
    <t>090001000</t>
  </si>
  <si>
    <t>278508190</t>
  </si>
  <si>
    <t xml:space="preserve">Poznámka k položce:_x000D_
.-zajištění výroby a instalace informačních tabulí ke stavbě_x000D_
.-zajištění kontrolního a zkušebního plánu stavby_x000D_
</t>
  </si>
  <si>
    <t xml:space="preserve">Poznámka k položce:_x000D_
.-postupná montáž vybraných komponentů levého a pravého segmentového uzávěru obtoku HO, DO_x000D_
.-montáž lineárních elektromechanických pohonů  4kpl (instalace pohonů do    závěsného oka konzoly pomocí čepů I, příložek + spoj. materiálu a usazení tělesa pohonu na stávající seřiditelnou podpěru – vyrovnání do  vodoroviny)_x000D_
.-montáž stávajících závěsů řetězů 2kpl (sestavení s okem pohonu pomocí čepů II., příložek + spoj.   materiálu._x000D_
.-komplexní postupné osazení 4kpl revidovaného Gallova řetězu ve spolupráci s   provozovatelem VPK (osazení řetězu do šachty uzávěru obtoku + propojení s dolním táhlem   segmentového uzávěru pomocí čepů IV., podložek a závleček; navedení řetězu přes kladku do   závěsu řetězu, kde bude provedeno vzájemné propojení čepem III. v jeden mechanický funkční   celek – uzávěr obtoků HO, DO)_x000D_
.-zprovoznění uzávěru obtoku (4kpl): _x000D_
.-zapojení lineárního pohonu uzávěru do el. sítě + ASŘ VPK, nastavení koncových poloh uzávěru (ve   spolupráci s provozovatelem VD), kpl / ohlaví (celkem 4 kpl)_x000D_
</t>
  </si>
  <si>
    <t xml:space="preserve">Poznámka k položce:_x000D_
.-pracoviště vodní plocha:  - soulodí o patřičné nosnosti pro autojeřáb + materiál + ZS (pronájem   plavidla pro přesun materiálu  - komponenty lineárních pohonů, ... stavební buňka, …)_x000D_
.-pracoviště vodní plocha:  - tlačné plavidlo (pronájem plavidla pro přesun soulodí po vodní hladině,   přeprava materiálu, …)_x000D_
.-pracoviště vodní plocha: - autojeřáb AD35 + obsluha (pronájem autojeřábu pro transport materiálu   na stavbě - demontáž / montáž komponentů lineárních elekromechanických pohonů, ...   z pracoviště na vodní hladině, …) _x000D_
.-sestavení / demontáž pracoviště - soulodí o patřičné nosnosti na vodní hladině + nalodění / vylodění   autojeřábu AD35 + zařízení pracoviště (stavební buňka, …)_x000D_
</t>
  </si>
  <si>
    <t xml:space="preserve">Poznámka k položce:_x000D_
.-mimostaveništní manipulace, jeřáby na pracovní ploše(nakládka / vykládka materiálu, …) _x000D_
.-přeprava ZS, žebříky-lešení, komponentů lineárních elektromechanických pohon, … _x000D_
.-přeprava pracoviště na vodní hladině - např. pontonového soulodí (transport rozložených částí    soulodí na nákladních vozidlech na stavbu a zpět., …)_x000D_
.-přesun tlačného plavidla s vlastním strojním pohonem po vodní cestě na stavbu a zpět (případně   transport tlačného plavidla - motorového člunu nákladním vozidlem)_x000D_
.-přeprava autojeřábu AD35 (přejezd atojeřábu po pozemních komunikacích na stavbu a zpět, …) _x000D_
.-přeprava ZS, žebříky-lešení, komponentů lineárních elektromechanických pohon, … 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</si>
</sst>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40" workbookViewId="0">
      <selection activeCell="BE82" sqref="BE8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9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00" t="s">
        <v>14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R5" s="19"/>
      <c r="BE5" s="19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02" t="s">
        <v>17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R6" s="19"/>
      <c r="BE6" s="198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1</v>
      </c>
      <c r="AR7" s="19"/>
      <c r="BE7" s="198"/>
      <c r="BS7" s="16" t="s">
        <v>6</v>
      </c>
    </row>
    <row r="8" spans="1:74" s="1" customFormat="1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198"/>
      <c r="BS8" s="16" t="s">
        <v>6</v>
      </c>
    </row>
    <row r="9" spans="1:74" s="1" customFormat="1" ht="14.45" customHeight="1">
      <c r="B9" s="19"/>
      <c r="AR9" s="19"/>
      <c r="BE9" s="198"/>
      <c r="BS9" s="16" t="s">
        <v>6</v>
      </c>
    </row>
    <row r="10" spans="1:74" s="1" customFormat="1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198"/>
      <c r="BS10" s="16" t="s">
        <v>6</v>
      </c>
    </row>
    <row r="11" spans="1:74" s="1" customFormat="1" ht="18.399999999999999" customHeight="1">
      <c r="B11" s="19"/>
      <c r="E11" s="24" t="s">
        <v>28</v>
      </c>
      <c r="AK11" s="26" t="s">
        <v>29</v>
      </c>
      <c r="AN11" s="24" t="s">
        <v>1</v>
      </c>
      <c r="AR11" s="19"/>
      <c r="BE11" s="198"/>
      <c r="BS11" s="16" t="s">
        <v>6</v>
      </c>
    </row>
    <row r="12" spans="1:74" s="1" customFormat="1" ht="6.95" customHeight="1">
      <c r="B12" s="19"/>
      <c r="AR12" s="19"/>
      <c r="BE12" s="198"/>
      <c r="BS12" s="16" t="s">
        <v>6</v>
      </c>
    </row>
    <row r="13" spans="1:74" s="1" customFormat="1" ht="12" customHeight="1">
      <c r="B13" s="19"/>
      <c r="D13" s="26" t="s">
        <v>30</v>
      </c>
      <c r="AK13" s="26" t="s">
        <v>26</v>
      </c>
      <c r="AN13" s="28" t="s">
        <v>31</v>
      </c>
      <c r="AR13" s="19"/>
      <c r="BE13" s="198"/>
      <c r="BS13" s="16" t="s">
        <v>6</v>
      </c>
    </row>
    <row r="14" spans="1:74" ht="12.75">
      <c r="B14" s="19"/>
      <c r="E14" s="203" t="s">
        <v>31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6" t="s">
        <v>29</v>
      </c>
      <c r="AN14" s="28" t="s">
        <v>31</v>
      </c>
      <c r="AR14" s="19"/>
      <c r="BE14" s="198"/>
      <c r="BS14" s="16" t="s">
        <v>6</v>
      </c>
    </row>
    <row r="15" spans="1:74" s="1" customFormat="1" ht="6.95" customHeight="1">
      <c r="B15" s="19"/>
      <c r="AR15" s="19"/>
      <c r="BE15" s="198"/>
      <c r="BS15" s="16" t="s">
        <v>3</v>
      </c>
    </row>
    <row r="16" spans="1:74" s="1" customFormat="1" ht="12" customHeight="1">
      <c r="B16" s="19"/>
      <c r="D16" s="26" t="s">
        <v>32</v>
      </c>
      <c r="AK16" s="26" t="s">
        <v>26</v>
      </c>
      <c r="AN16" s="24" t="s">
        <v>1</v>
      </c>
      <c r="AR16" s="19"/>
      <c r="BE16" s="198"/>
      <c r="BS16" s="16" t="s">
        <v>3</v>
      </c>
    </row>
    <row r="17" spans="1:71" s="1" customFormat="1" ht="18.399999999999999" customHeight="1">
      <c r="B17" s="19"/>
      <c r="E17" s="24" t="s">
        <v>33</v>
      </c>
      <c r="AK17" s="26" t="s">
        <v>29</v>
      </c>
      <c r="AN17" s="24" t="s">
        <v>1</v>
      </c>
      <c r="AR17" s="19"/>
      <c r="BE17" s="198"/>
      <c r="BS17" s="16" t="s">
        <v>34</v>
      </c>
    </row>
    <row r="18" spans="1:71" s="1" customFormat="1" ht="6.95" customHeight="1">
      <c r="B18" s="19"/>
      <c r="AR18" s="19"/>
      <c r="BE18" s="198"/>
      <c r="BS18" s="16" t="s">
        <v>6</v>
      </c>
    </row>
    <row r="19" spans="1:71" s="1" customFormat="1" ht="12" customHeight="1">
      <c r="B19" s="19"/>
      <c r="D19" s="26" t="s">
        <v>35</v>
      </c>
      <c r="AK19" s="26" t="s">
        <v>26</v>
      </c>
      <c r="AN19" s="24" t="s">
        <v>1</v>
      </c>
      <c r="AR19" s="19"/>
      <c r="BE19" s="198"/>
      <c r="BS19" s="16" t="s">
        <v>6</v>
      </c>
    </row>
    <row r="20" spans="1:71" s="1" customFormat="1" ht="18.399999999999999" customHeight="1">
      <c r="B20" s="19"/>
      <c r="E20" s="24" t="s">
        <v>36</v>
      </c>
      <c r="AK20" s="26" t="s">
        <v>29</v>
      </c>
      <c r="AN20" s="24" t="s">
        <v>1</v>
      </c>
      <c r="AR20" s="19"/>
      <c r="BE20" s="198"/>
      <c r="BS20" s="16" t="s">
        <v>34</v>
      </c>
    </row>
    <row r="21" spans="1:71" s="1" customFormat="1" ht="6.95" customHeight="1">
      <c r="B21" s="19"/>
      <c r="AR21" s="19"/>
      <c r="BE21" s="198"/>
    </row>
    <row r="22" spans="1:71" s="1" customFormat="1" ht="12" customHeight="1">
      <c r="B22" s="19"/>
      <c r="D22" s="26" t="s">
        <v>37</v>
      </c>
      <c r="AR22" s="19"/>
      <c r="BE22" s="198"/>
    </row>
    <row r="23" spans="1:71" s="1" customFormat="1" ht="16.5" customHeight="1">
      <c r="B23" s="19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9"/>
      <c r="BE23" s="198"/>
    </row>
    <row r="24" spans="1:71" s="1" customFormat="1" ht="6.95" customHeight="1">
      <c r="B24" s="19"/>
      <c r="AR24" s="19"/>
      <c r="BE24" s="19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8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6">
        <f>ROUND(AG94,2)</f>
        <v>0</v>
      </c>
      <c r="AL26" s="207"/>
      <c r="AM26" s="207"/>
      <c r="AN26" s="207"/>
      <c r="AO26" s="207"/>
      <c r="AP26" s="31"/>
      <c r="AQ26" s="31"/>
      <c r="AR26" s="32"/>
      <c r="BE26" s="19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8" t="s">
        <v>39</v>
      </c>
      <c r="M28" s="208"/>
      <c r="N28" s="208"/>
      <c r="O28" s="208"/>
      <c r="P28" s="208"/>
      <c r="Q28" s="31"/>
      <c r="R28" s="31"/>
      <c r="S28" s="31"/>
      <c r="T28" s="31"/>
      <c r="U28" s="31"/>
      <c r="V28" s="31"/>
      <c r="W28" s="208" t="s">
        <v>40</v>
      </c>
      <c r="X28" s="208"/>
      <c r="Y28" s="208"/>
      <c r="Z28" s="208"/>
      <c r="AA28" s="208"/>
      <c r="AB28" s="208"/>
      <c r="AC28" s="208"/>
      <c r="AD28" s="208"/>
      <c r="AE28" s="208"/>
      <c r="AF28" s="31"/>
      <c r="AG28" s="31"/>
      <c r="AH28" s="31"/>
      <c r="AI28" s="31"/>
      <c r="AJ28" s="31"/>
      <c r="AK28" s="208" t="s">
        <v>41</v>
      </c>
      <c r="AL28" s="208"/>
      <c r="AM28" s="208"/>
      <c r="AN28" s="208"/>
      <c r="AO28" s="208"/>
      <c r="AP28" s="31"/>
      <c r="AQ28" s="31"/>
      <c r="AR28" s="32"/>
      <c r="BE28" s="198"/>
    </row>
    <row r="29" spans="1:71" s="3" customFormat="1" ht="14.45" customHeight="1">
      <c r="B29" s="36"/>
      <c r="D29" s="26" t="s">
        <v>42</v>
      </c>
      <c r="F29" s="26" t="s">
        <v>43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6"/>
      <c r="BE29" s="199"/>
    </row>
    <row r="30" spans="1:71" s="3" customFormat="1" ht="14.45" customHeight="1">
      <c r="B30" s="36"/>
      <c r="F30" s="26" t="s">
        <v>44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6"/>
      <c r="BE30" s="199"/>
    </row>
    <row r="31" spans="1:71" s="3" customFormat="1" ht="14.45" hidden="1" customHeight="1">
      <c r="B31" s="36"/>
      <c r="F31" s="26" t="s">
        <v>45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6"/>
      <c r="BE31" s="199"/>
    </row>
    <row r="32" spans="1:71" s="3" customFormat="1" ht="14.45" hidden="1" customHeight="1">
      <c r="B32" s="36"/>
      <c r="F32" s="26" t="s">
        <v>46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6"/>
      <c r="BE32" s="199"/>
    </row>
    <row r="33" spans="1:57" s="3" customFormat="1" ht="14.45" hidden="1" customHeight="1">
      <c r="B33" s="36"/>
      <c r="F33" s="26" t="s">
        <v>47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6"/>
      <c r="BE33" s="19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8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29" t="s">
        <v>50</v>
      </c>
      <c r="Y35" s="230"/>
      <c r="Z35" s="230"/>
      <c r="AA35" s="230"/>
      <c r="AB35" s="230"/>
      <c r="AC35" s="39"/>
      <c r="AD35" s="39"/>
      <c r="AE35" s="39"/>
      <c r="AF35" s="39"/>
      <c r="AG35" s="39"/>
      <c r="AH35" s="39"/>
      <c r="AI35" s="39"/>
      <c r="AJ35" s="39"/>
      <c r="AK35" s="231">
        <f>SUM(AK26:AK33)</f>
        <v>0</v>
      </c>
      <c r="AL35" s="230"/>
      <c r="AM35" s="230"/>
      <c r="AN35" s="230"/>
      <c r="AO35" s="232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VDRce2021_pohon</v>
      </c>
      <c r="AR84" s="50"/>
    </row>
    <row r="85" spans="1:91" s="5" customFormat="1" ht="36.950000000000003" customHeight="1">
      <c r="B85" s="51"/>
      <c r="C85" s="52" t="s">
        <v>16</v>
      </c>
      <c r="L85" s="220" t="str">
        <f>K6</f>
        <v>VD Roudnice nad Labem, oprava pohonů uzávěrů obtoků VPK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21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VD Roudnice nad Labem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23</v>
      </c>
      <c r="AJ87" s="31"/>
      <c r="AK87" s="31"/>
      <c r="AL87" s="31"/>
      <c r="AM87" s="222" t="str">
        <f>IF(AN8= "","",AN8)</f>
        <v>21. 10. 2022</v>
      </c>
      <c r="AN87" s="222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25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Povodí Labe, státní podnik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223" t="str">
        <f>IF(E17="","",E17)</f>
        <v>PS Profi, s.r.o.</v>
      </c>
      <c r="AN89" s="224"/>
      <c r="AO89" s="224"/>
      <c r="AP89" s="224"/>
      <c r="AQ89" s="31"/>
      <c r="AR89" s="32"/>
      <c r="AS89" s="225" t="s">
        <v>58</v>
      </c>
      <c r="AT89" s="226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30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35</v>
      </c>
      <c r="AJ90" s="31"/>
      <c r="AK90" s="31"/>
      <c r="AL90" s="31"/>
      <c r="AM90" s="223" t="str">
        <f>IF(E20="","",E20)</f>
        <v>MD</v>
      </c>
      <c r="AN90" s="224"/>
      <c r="AO90" s="224"/>
      <c r="AP90" s="224"/>
      <c r="AQ90" s="31"/>
      <c r="AR90" s="32"/>
      <c r="AS90" s="227"/>
      <c r="AT90" s="228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7"/>
      <c r="AT91" s="228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12" t="s">
        <v>59</v>
      </c>
      <c r="D92" s="213"/>
      <c r="E92" s="213"/>
      <c r="F92" s="213"/>
      <c r="G92" s="213"/>
      <c r="H92" s="59"/>
      <c r="I92" s="214" t="s">
        <v>60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61</v>
      </c>
      <c r="AH92" s="213"/>
      <c r="AI92" s="213"/>
      <c r="AJ92" s="213"/>
      <c r="AK92" s="213"/>
      <c r="AL92" s="213"/>
      <c r="AM92" s="213"/>
      <c r="AN92" s="214" t="s">
        <v>62</v>
      </c>
      <c r="AO92" s="213"/>
      <c r="AP92" s="216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7">
        <f>ROUND(SUM(AG95:AG97),2)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71" t="s">
        <v>1</v>
      </c>
      <c r="AR94" s="67"/>
      <c r="AS94" s="72">
        <f>ROUND(SUM(AS95:AS97),2)</f>
        <v>0</v>
      </c>
      <c r="AT94" s="73">
        <f>ROUND(SUM(AV94:AW94),2)</f>
        <v>0</v>
      </c>
      <c r="AU94" s="74">
        <f>ROUND(SUM(AU95:AU97),5)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ROUND(SUM(AZ95:AZ97),2)</f>
        <v>0</v>
      </c>
      <c r="BA94" s="73">
        <f>ROUND(SUM(BA95:BA97),2)</f>
        <v>0</v>
      </c>
      <c r="BB94" s="73">
        <f>ROUND(SUM(BB95:BB97),2)</f>
        <v>0</v>
      </c>
      <c r="BC94" s="73">
        <f>ROUND(SUM(BC95:BC97),2)</f>
        <v>0</v>
      </c>
      <c r="BD94" s="75">
        <f>ROUND(SUM(BD95:BD97),2)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19</v>
      </c>
    </row>
    <row r="95" spans="1:91" s="7" customFormat="1" ht="24.75" customHeight="1">
      <c r="A95" s="78" t="s">
        <v>82</v>
      </c>
      <c r="B95" s="79"/>
      <c r="C95" s="80"/>
      <c r="D95" s="211" t="s">
        <v>83</v>
      </c>
      <c r="E95" s="211"/>
      <c r="F95" s="211"/>
      <c r="G95" s="211"/>
      <c r="H95" s="211"/>
      <c r="I95" s="81"/>
      <c r="J95" s="211" t="s">
        <v>84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'PS1_pohony - PS 1. Část s...'!J30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2" t="s">
        <v>85</v>
      </c>
      <c r="AR95" s="79"/>
      <c r="AS95" s="83">
        <v>0</v>
      </c>
      <c r="AT95" s="84">
        <f>ROUND(SUM(AV95:AW95),2)</f>
        <v>0</v>
      </c>
      <c r="AU95" s="85">
        <f>'PS1_pohony - PS 1. Část s...'!P122</f>
        <v>0</v>
      </c>
      <c r="AV95" s="84">
        <f>'PS1_pohony - PS 1. Část s...'!J33</f>
        <v>0</v>
      </c>
      <c r="AW95" s="84">
        <f>'PS1_pohony - PS 1. Část s...'!J34</f>
        <v>0</v>
      </c>
      <c r="AX95" s="84">
        <f>'PS1_pohony - PS 1. Část s...'!J35</f>
        <v>0</v>
      </c>
      <c r="AY95" s="84">
        <f>'PS1_pohony - PS 1. Část s...'!J36</f>
        <v>0</v>
      </c>
      <c r="AZ95" s="84">
        <f>'PS1_pohony - PS 1. Část s...'!F33</f>
        <v>0</v>
      </c>
      <c r="BA95" s="84">
        <f>'PS1_pohony - PS 1. Část s...'!F34</f>
        <v>0</v>
      </c>
      <c r="BB95" s="84">
        <f>'PS1_pohony - PS 1. Část s...'!F35</f>
        <v>0</v>
      </c>
      <c r="BC95" s="84">
        <f>'PS1_pohony - PS 1. Část s...'!F36</f>
        <v>0</v>
      </c>
      <c r="BD95" s="86">
        <f>'PS1_pohony - PS 1. Část s...'!F37</f>
        <v>0</v>
      </c>
      <c r="BT95" s="87" t="s">
        <v>86</v>
      </c>
      <c r="BV95" s="87" t="s">
        <v>80</v>
      </c>
      <c r="BW95" s="87" t="s">
        <v>87</v>
      </c>
      <c r="BX95" s="87" t="s">
        <v>4</v>
      </c>
      <c r="CL95" s="87" t="s">
        <v>19</v>
      </c>
      <c r="CM95" s="87" t="s">
        <v>88</v>
      </c>
    </row>
    <row r="96" spans="1:91" s="7" customFormat="1" ht="24.75" customHeight="1">
      <c r="A96" s="78" t="s">
        <v>82</v>
      </c>
      <c r="B96" s="79"/>
      <c r="C96" s="80"/>
      <c r="D96" s="211" t="s">
        <v>89</v>
      </c>
      <c r="E96" s="211"/>
      <c r="F96" s="211"/>
      <c r="G96" s="211"/>
      <c r="H96" s="211"/>
      <c r="I96" s="81"/>
      <c r="J96" s="211" t="s">
        <v>90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'PS2_EEASR - PS 2. Část el...'!J30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82" t="s">
        <v>85</v>
      </c>
      <c r="AR96" s="79"/>
      <c r="AS96" s="83">
        <v>0</v>
      </c>
      <c r="AT96" s="84">
        <f>ROUND(SUM(AV96:AW96),2)</f>
        <v>0</v>
      </c>
      <c r="AU96" s="85">
        <f>'PS2_EEASR - PS 2. Část el...'!P124</f>
        <v>0</v>
      </c>
      <c r="AV96" s="84">
        <f>'PS2_EEASR - PS 2. Část el...'!J33</f>
        <v>0</v>
      </c>
      <c r="AW96" s="84">
        <f>'PS2_EEASR - PS 2. Část el...'!J34</f>
        <v>0</v>
      </c>
      <c r="AX96" s="84">
        <f>'PS2_EEASR - PS 2. Část el...'!J35</f>
        <v>0</v>
      </c>
      <c r="AY96" s="84">
        <f>'PS2_EEASR - PS 2. Část el...'!J36</f>
        <v>0</v>
      </c>
      <c r="AZ96" s="84">
        <f>'PS2_EEASR - PS 2. Část el...'!F33</f>
        <v>0</v>
      </c>
      <c r="BA96" s="84">
        <f>'PS2_EEASR - PS 2. Část el...'!F34</f>
        <v>0</v>
      </c>
      <c r="BB96" s="84">
        <f>'PS2_EEASR - PS 2. Část el...'!F35</f>
        <v>0</v>
      </c>
      <c r="BC96" s="84">
        <f>'PS2_EEASR - PS 2. Část el...'!F36</f>
        <v>0</v>
      </c>
      <c r="BD96" s="86">
        <f>'PS2_EEASR - PS 2. Část el...'!F37</f>
        <v>0</v>
      </c>
      <c r="BT96" s="87" t="s">
        <v>86</v>
      </c>
      <c r="BV96" s="87" t="s">
        <v>80</v>
      </c>
      <c r="BW96" s="87" t="s">
        <v>91</v>
      </c>
      <c r="BX96" s="87" t="s">
        <v>4</v>
      </c>
      <c r="CL96" s="87" t="s">
        <v>19</v>
      </c>
      <c r="CM96" s="87" t="s">
        <v>88</v>
      </c>
    </row>
    <row r="97" spans="1:91" s="7" customFormat="1" ht="16.5" customHeight="1">
      <c r="A97" s="78" t="s">
        <v>82</v>
      </c>
      <c r="B97" s="79"/>
      <c r="C97" s="80"/>
      <c r="D97" s="211" t="s">
        <v>92</v>
      </c>
      <c r="E97" s="211"/>
      <c r="F97" s="211"/>
      <c r="G97" s="211"/>
      <c r="H97" s="211"/>
      <c r="I97" s="81"/>
      <c r="J97" s="211" t="s">
        <v>93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'VON - VON - VD Roudnice, ...'!J30</f>
        <v>0</v>
      </c>
      <c r="AH97" s="210"/>
      <c r="AI97" s="210"/>
      <c r="AJ97" s="210"/>
      <c r="AK97" s="210"/>
      <c r="AL97" s="210"/>
      <c r="AM97" s="210"/>
      <c r="AN97" s="209">
        <f>SUM(AG97,AT97)</f>
        <v>0</v>
      </c>
      <c r="AO97" s="210"/>
      <c r="AP97" s="210"/>
      <c r="AQ97" s="82" t="s">
        <v>92</v>
      </c>
      <c r="AR97" s="79"/>
      <c r="AS97" s="88">
        <v>0</v>
      </c>
      <c r="AT97" s="89">
        <f>ROUND(SUM(AV97:AW97),2)</f>
        <v>0</v>
      </c>
      <c r="AU97" s="90">
        <f>'VON - VON - VD Roudnice, ...'!P121</f>
        <v>0</v>
      </c>
      <c r="AV97" s="89">
        <f>'VON - VON - VD Roudnice, ...'!J33</f>
        <v>0</v>
      </c>
      <c r="AW97" s="89">
        <f>'VON - VON - VD Roudnice, ...'!J34</f>
        <v>0</v>
      </c>
      <c r="AX97" s="89">
        <f>'VON - VON - VD Roudnice, ...'!J35</f>
        <v>0</v>
      </c>
      <c r="AY97" s="89">
        <f>'VON - VON - VD Roudnice, ...'!J36</f>
        <v>0</v>
      </c>
      <c r="AZ97" s="89">
        <f>'VON - VON - VD Roudnice, ...'!F33</f>
        <v>0</v>
      </c>
      <c r="BA97" s="89">
        <f>'VON - VON - VD Roudnice, ...'!F34</f>
        <v>0</v>
      </c>
      <c r="BB97" s="89">
        <f>'VON - VON - VD Roudnice, ...'!F35</f>
        <v>0</v>
      </c>
      <c r="BC97" s="89">
        <f>'VON - VON - VD Roudnice, ...'!F36</f>
        <v>0</v>
      </c>
      <c r="BD97" s="91">
        <f>'VON - VON - VD Roudnice, ...'!F37</f>
        <v>0</v>
      </c>
      <c r="BT97" s="87" t="s">
        <v>86</v>
      </c>
      <c r="BV97" s="87" t="s">
        <v>80</v>
      </c>
      <c r="BW97" s="87" t="s">
        <v>94</v>
      </c>
      <c r="BX97" s="87" t="s">
        <v>4</v>
      </c>
      <c r="CL97" s="87" t="s">
        <v>19</v>
      </c>
      <c r="CM97" s="87" t="s">
        <v>88</v>
      </c>
    </row>
    <row r="98" spans="1:91" s="2" customFormat="1" ht="30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PS1_pohony - PS 1. Část s...'!C2" display="/"/>
    <hyperlink ref="A96" location="'PS2_EEASR - PS 2. Část el...'!C2" display="/"/>
    <hyperlink ref="A97" location="'VON - VON - VD Roudnice,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37" workbookViewId="0">
      <selection activeCell="W144" sqref="W14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4" t="str">
        <f>'Rekapitulace zakázky'!K6</f>
        <v>VD Roudnice nad Labem, oprava pohonů uzávěrů obtoků VPK</v>
      </c>
      <c r="F7" s="235"/>
      <c r="G7" s="235"/>
      <c r="H7" s="235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30" customHeight="1">
      <c r="A9" s="31"/>
      <c r="B9" s="32"/>
      <c r="C9" s="31"/>
      <c r="D9" s="31"/>
      <c r="E9" s="220" t="s">
        <v>97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zakázky'!E14</f>
        <v>Vyplň údaj</v>
      </c>
      <c r="F18" s="200"/>
      <c r="G18" s="200"/>
      <c r="H18" s="20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5" t="s">
        <v>1</v>
      </c>
      <c r="F27" s="205"/>
      <c r="G27" s="205"/>
      <c r="H27" s="20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ROUND((SUM(BE122:BE173)),  2)</f>
        <v>0</v>
      </c>
      <c r="G33" s="31"/>
      <c r="H33" s="31"/>
      <c r="I33" s="99">
        <v>0.21</v>
      </c>
      <c r="J33" s="98">
        <f>ROUND(((SUM(BE122:BE173))*I33),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ROUND((SUM(BF122:BF173)),  2)</f>
        <v>0</v>
      </c>
      <c r="G34" s="31"/>
      <c r="H34" s="31"/>
      <c r="I34" s="99">
        <v>0.15</v>
      </c>
      <c r="J34" s="98">
        <f>ROUND(((SUM(BF122:BF173))*I34),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ROUND((SUM(BG122:BG173)),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ROUND((SUM(BH122:BH173)),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ROUND((SUM(BI122:BI173)),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4" t="str">
        <f>E7</f>
        <v>VD Roudnice nad Labem, oprava pohonů uzávěrů obtoků VPK</v>
      </c>
      <c r="F85" s="235"/>
      <c r="G85" s="235"/>
      <c r="H85" s="23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30" customHeight="1">
      <c r="A87" s="31"/>
      <c r="B87" s="32"/>
      <c r="C87" s="31"/>
      <c r="D87" s="31"/>
      <c r="E87" s="220" t="str">
        <f>E9</f>
        <v>PS1_pohony - PS 1. Část strojní - oprava pohonů uzávěrů obtoků HO a DO VPK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Roudnice nad Labem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103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899999999999999" customHeight="1">
      <c r="B98" s="115"/>
      <c r="D98" s="116" t="s">
        <v>104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899999999999999" customHeight="1">
      <c r="B99" s="115"/>
      <c r="D99" s="116" t="s">
        <v>105</v>
      </c>
      <c r="E99" s="117"/>
      <c r="F99" s="117"/>
      <c r="G99" s="117"/>
      <c r="H99" s="117"/>
      <c r="I99" s="117"/>
      <c r="J99" s="118">
        <f>J134</f>
        <v>0</v>
      </c>
      <c r="L99" s="115"/>
    </row>
    <row r="100" spans="1:31" s="9" customFormat="1" ht="24.95" customHeight="1">
      <c r="B100" s="111"/>
      <c r="D100" s="112" t="s">
        <v>106</v>
      </c>
      <c r="E100" s="113"/>
      <c r="F100" s="113"/>
      <c r="G100" s="113"/>
      <c r="H100" s="113"/>
      <c r="I100" s="113"/>
      <c r="J100" s="114">
        <f>J136</f>
        <v>0</v>
      </c>
      <c r="L100" s="111"/>
    </row>
    <row r="101" spans="1:31" s="10" customFormat="1" ht="19.899999999999999" customHeight="1">
      <c r="B101" s="115"/>
      <c r="D101" s="116" t="s">
        <v>107</v>
      </c>
      <c r="E101" s="117"/>
      <c r="F101" s="117"/>
      <c r="G101" s="117"/>
      <c r="H101" s="117"/>
      <c r="I101" s="117"/>
      <c r="J101" s="118">
        <f>J137</f>
        <v>0</v>
      </c>
      <c r="L101" s="115"/>
    </row>
    <row r="102" spans="1:31" s="10" customFormat="1" ht="19.899999999999999" customHeight="1">
      <c r="B102" s="115"/>
      <c r="D102" s="116" t="s">
        <v>108</v>
      </c>
      <c r="E102" s="117"/>
      <c r="F102" s="117"/>
      <c r="G102" s="117"/>
      <c r="H102" s="117"/>
      <c r="I102" s="117"/>
      <c r="J102" s="118">
        <f>J151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109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34" t="str">
        <f>E7</f>
        <v>VD Roudnice nad Labem, oprava pohonů uzávěrů obtoků VPK</v>
      </c>
      <c r="F112" s="235"/>
      <c r="G112" s="235"/>
      <c r="H112" s="235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30" customHeight="1">
      <c r="A114" s="31"/>
      <c r="B114" s="32"/>
      <c r="C114" s="31"/>
      <c r="D114" s="31"/>
      <c r="E114" s="220" t="str">
        <f>E9</f>
        <v>PS1_pohony - PS 1. Část strojní - oprava pohonů uzávěrů obtoků HO a DO VPK</v>
      </c>
      <c r="F114" s="233"/>
      <c r="G114" s="233"/>
      <c r="H114" s="233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21</v>
      </c>
      <c r="D116" s="31"/>
      <c r="E116" s="31"/>
      <c r="F116" s="24" t="str">
        <f>F12</f>
        <v>VD Roudnice nad Labem</v>
      </c>
      <c r="G116" s="31"/>
      <c r="H116" s="31"/>
      <c r="I116" s="26" t="s">
        <v>23</v>
      </c>
      <c r="J116" s="54" t="str">
        <f>IF(J12="","",J12)</f>
        <v>21. 10. 2022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25</v>
      </c>
      <c r="D118" s="31"/>
      <c r="E118" s="31"/>
      <c r="F118" s="24" t="str">
        <f>E15</f>
        <v>Povodí Labe, státní podnik</v>
      </c>
      <c r="G118" s="31"/>
      <c r="H118" s="31"/>
      <c r="I118" s="26" t="s">
        <v>32</v>
      </c>
      <c r="J118" s="29" t="str">
        <f>E21</f>
        <v>PS Profi, s.r.o.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30</v>
      </c>
      <c r="D119" s="31"/>
      <c r="E119" s="31"/>
      <c r="F119" s="24" t="str">
        <f>IF(E18="","",E18)</f>
        <v>Vyplň údaj</v>
      </c>
      <c r="G119" s="31"/>
      <c r="H119" s="31"/>
      <c r="I119" s="26" t="s">
        <v>35</v>
      </c>
      <c r="J119" s="29" t="str">
        <f>E24</f>
        <v>MD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110</v>
      </c>
      <c r="D121" s="122" t="s">
        <v>63</v>
      </c>
      <c r="E121" s="122" t="s">
        <v>59</v>
      </c>
      <c r="F121" s="122" t="s">
        <v>60</v>
      </c>
      <c r="G121" s="122" t="s">
        <v>111</v>
      </c>
      <c r="H121" s="122" t="s">
        <v>112</v>
      </c>
      <c r="I121" s="122" t="s">
        <v>113</v>
      </c>
      <c r="J121" s="122" t="s">
        <v>100</v>
      </c>
      <c r="K121" s="123" t="s">
        <v>114</v>
      </c>
      <c r="L121" s="124"/>
      <c r="M121" s="61" t="s">
        <v>1</v>
      </c>
      <c r="N121" s="62" t="s">
        <v>42</v>
      </c>
      <c r="O121" s="62" t="s">
        <v>115</v>
      </c>
      <c r="P121" s="62" t="s">
        <v>116</v>
      </c>
      <c r="Q121" s="62" t="s">
        <v>117</v>
      </c>
      <c r="R121" s="62" t="s">
        <v>118</v>
      </c>
      <c r="S121" s="62" t="s">
        <v>119</v>
      </c>
      <c r="T121" s="63" t="s">
        <v>120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121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P123+P136</f>
        <v>0</v>
      </c>
      <c r="Q122" s="65"/>
      <c r="R122" s="126">
        <f>R123+R136</f>
        <v>22.12405</v>
      </c>
      <c r="S122" s="65"/>
      <c r="T122" s="127">
        <f>T123+T136</f>
        <v>0.10200000000000001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77</v>
      </c>
      <c r="AU122" s="16" t="s">
        <v>102</v>
      </c>
      <c r="BK122" s="128">
        <f>BK123+BK136</f>
        <v>0</v>
      </c>
    </row>
    <row r="123" spans="1:65" s="12" customFormat="1" ht="25.9" customHeight="1">
      <c r="B123" s="129"/>
      <c r="D123" s="130" t="s">
        <v>77</v>
      </c>
      <c r="E123" s="131" t="s">
        <v>122</v>
      </c>
      <c r="F123" s="131" t="s">
        <v>123</v>
      </c>
      <c r="I123" s="132"/>
      <c r="J123" s="133">
        <f>BK123</f>
        <v>0</v>
      </c>
      <c r="L123" s="129"/>
      <c r="M123" s="134"/>
      <c r="N123" s="135"/>
      <c r="O123" s="135"/>
      <c r="P123" s="136">
        <f>P124+P134</f>
        <v>0</v>
      </c>
      <c r="Q123" s="135"/>
      <c r="R123" s="136">
        <f>R124+R134</f>
        <v>4</v>
      </c>
      <c r="S123" s="135"/>
      <c r="T123" s="137">
        <f>T124+T134</f>
        <v>0</v>
      </c>
      <c r="AR123" s="130" t="s">
        <v>86</v>
      </c>
      <c r="AT123" s="138" t="s">
        <v>77</v>
      </c>
      <c r="AU123" s="138" t="s">
        <v>78</v>
      </c>
      <c r="AY123" s="130" t="s">
        <v>124</v>
      </c>
      <c r="BK123" s="139">
        <f>BK124+BK134</f>
        <v>0</v>
      </c>
    </row>
    <row r="124" spans="1:65" s="12" customFormat="1" ht="22.9" customHeight="1">
      <c r="B124" s="129"/>
      <c r="D124" s="130" t="s">
        <v>77</v>
      </c>
      <c r="E124" s="140" t="s">
        <v>125</v>
      </c>
      <c r="F124" s="140" t="s">
        <v>126</v>
      </c>
      <c r="I124" s="132"/>
      <c r="J124" s="141">
        <f>BK124</f>
        <v>0</v>
      </c>
      <c r="L124" s="129"/>
      <c r="M124" s="134"/>
      <c r="N124" s="135"/>
      <c r="O124" s="135"/>
      <c r="P124" s="136">
        <f>SUM(P125:P133)</f>
        <v>0</v>
      </c>
      <c r="Q124" s="135"/>
      <c r="R124" s="136">
        <f>SUM(R125:R133)</f>
        <v>4</v>
      </c>
      <c r="S124" s="135"/>
      <c r="T124" s="137">
        <f>SUM(T125:T133)</f>
        <v>0</v>
      </c>
      <c r="AR124" s="130" t="s">
        <v>86</v>
      </c>
      <c r="AT124" s="138" t="s">
        <v>77</v>
      </c>
      <c r="AU124" s="138" t="s">
        <v>86</v>
      </c>
      <c r="AY124" s="130" t="s">
        <v>124</v>
      </c>
      <c r="BK124" s="139">
        <f>SUM(BK125:BK133)</f>
        <v>0</v>
      </c>
    </row>
    <row r="125" spans="1:65" s="2" customFormat="1" ht="16.5" customHeight="1">
      <c r="A125" s="31"/>
      <c r="B125" s="142"/>
      <c r="C125" s="143" t="s">
        <v>86</v>
      </c>
      <c r="D125" s="143" t="s">
        <v>127</v>
      </c>
      <c r="E125" s="144" t="s">
        <v>128</v>
      </c>
      <c r="F125" s="145" t="s">
        <v>129</v>
      </c>
      <c r="G125" s="146" t="s">
        <v>130</v>
      </c>
      <c r="H125" s="147">
        <v>1</v>
      </c>
      <c r="I125" s="148"/>
      <c r="J125" s="149">
        <f>ROUND(I125*H125,2)</f>
        <v>0</v>
      </c>
      <c r="K125" s="145" t="s">
        <v>1</v>
      </c>
      <c r="L125" s="32"/>
      <c r="M125" s="150" t="s">
        <v>1</v>
      </c>
      <c r="N125" s="151" t="s">
        <v>43</v>
      </c>
      <c r="O125" s="57"/>
      <c r="P125" s="152">
        <f>O125*H125</f>
        <v>0</v>
      </c>
      <c r="Q125" s="152">
        <v>4</v>
      </c>
      <c r="R125" s="152">
        <f>Q125*H125</f>
        <v>4</v>
      </c>
      <c r="S125" s="152">
        <v>0</v>
      </c>
      <c r="T125" s="15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131</v>
      </c>
      <c r="AT125" s="154" t="s">
        <v>127</v>
      </c>
      <c r="AU125" s="154" t="s">
        <v>88</v>
      </c>
      <c r="AY125" s="16" t="s">
        <v>124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86</v>
      </c>
      <c r="BK125" s="155">
        <f>ROUND(I125*H125,2)</f>
        <v>0</v>
      </c>
      <c r="BL125" s="16" t="s">
        <v>131</v>
      </c>
      <c r="BM125" s="154" t="s">
        <v>132</v>
      </c>
    </row>
    <row r="126" spans="1:65" s="2" customFormat="1" ht="48.75">
      <c r="A126" s="31"/>
      <c r="B126" s="32"/>
      <c r="C126" s="31"/>
      <c r="D126" s="156" t="s">
        <v>133</v>
      </c>
      <c r="E126" s="31"/>
      <c r="F126" s="157" t="s">
        <v>134</v>
      </c>
      <c r="G126" s="31"/>
      <c r="H126" s="31"/>
      <c r="I126" s="158"/>
      <c r="J126" s="31"/>
      <c r="K126" s="31"/>
      <c r="L126" s="32"/>
      <c r="M126" s="159"/>
      <c r="N126" s="160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133</v>
      </c>
      <c r="AU126" s="16" t="s">
        <v>88</v>
      </c>
    </row>
    <row r="127" spans="1:65" s="2" customFormat="1" ht="16.5" customHeight="1">
      <c r="A127" s="31"/>
      <c r="B127" s="142"/>
      <c r="C127" s="143" t="s">
        <v>88</v>
      </c>
      <c r="D127" s="143" t="s">
        <v>127</v>
      </c>
      <c r="E127" s="144" t="s">
        <v>135</v>
      </c>
      <c r="F127" s="145" t="s">
        <v>136</v>
      </c>
      <c r="G127" s="146" t="s">
        <v>130</v>
      </c>
      <c r="H127" s="147">
        <v>1</v>
      </c>
      <c r="I127" s="148"/>
      <c r="J127" s="149">
        <f>ROUND(I127*H127,2)</f>
        <v>0</v>
      </c>
      <c r="K127" s="145" t="s">
        <v>1</v>
      </c>
      <c r="L127" s="32"/>
      <c r="M127" s="150" t="s">
        <v>1</v>
      </c>
      <c r="N127" s="151" t="s">
        <v>43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86</v>
      </c>
      <c r="AT127" s="154" t="s">
        <v>127</v>
      </c>
      <c r="AU127" s="154" t="s">
        <v>88</v>
      </c>
      <c r="AY127" s="16" t="s">
        <v>124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86</v>
      </c>
      <c r="BK127" s="155">
        <f>ROUND(I127*H127,2)</f>
        <v>0</v>
      </c>
      <c r="BL127" s="16" t="s">
        <v>86</v>
      </c>
      <c r="BM127" s="154" t="s">
        <v>137</v>
      </c>
    </row>
    <row r="128" spans="1:65" s="2" customFormat="1" ht="58.5">
      <c r="A128" s="31"/>
      <c r="B128" s="32"/>
      <c r="C128" s="31"/>
      <c r="D128" s="156" t="s">
        <v>133</v>
      </c>
      <c r="E128" s="31"/>
      <c r="F128" s="157" t="s">
        <v>138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133</v>
      </c>
      <c r="AU128" s="16" t="s">
        <v>88</v>
      </c>
    </row>
    <row r="129" spans="1:65" s="2" customFormat="1" ht="24.2" customHeight="1">
      <c r="A129" s="31"/>
      <c r="B129" s="142"/>
      <c r="C129" s="143" t="s">
        <v>139</v>
      </c>
      <c r="D129" s="143" t="s">
        <v>127</v>
      </c>
      <c r="E129" s="144" t="s">
        <v>140</v>
      </c>
      <c r="F129" s="145" t="s">
        <v>141</v>
      </c>
      <c r="G129" s="146" t="s">
        <v>142</v>
      </c>
      <c r="H129" s="147">
        <v>144</v>
      </c>
      <c r="I129" s="148"/>
      <c r="J129" s="149">
        <f>ROUND(I129*H129,2)</f>
        <v>0</v>
      </c>
      <c r="K129" s="145" t="s">
        <v>143</v>
      </c>
      <c r="L129" s="32"/>
      <c r="M129" s="150" t="s">
        <v>1</v>
      </c>
      <c r="N129" s="151" t="s">
        <v>43</v>
      </c>
      <c r="O129" s="57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131</v>
      </c>
      <c r="AT129" s="154" t="s">
        <v>127</v>
      </c>
      <c r="AU129" s="154" t="s">
        <v>88</v>
      </c>
      <c r="AY129" s="16" t="s">
        <v>124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6" t="s">
        <v>86</v>
      </c>
      <c r="BK129" s="155">
        <f>ROUND(I129*H129,2)</f>
        <v>0</v>
      </c>
      <c r="BL129" s="16" t="s">
        <v>131</v>
      </c>
      <c r="BM129" s="154" t="s">
        <v>144</v>
      </c>
    </row>
    <row r="130" spans="1:65" s="13" customFormat="1">
      <c r="B130" s="161"/>
      <c r="D130" s="156" t="s">
        <v>145</v>
      </c>
      <c r="E130" s="162" t="s">
        <v>1</v>
      </c>
      <c r="F130" s="163" t="s">
        <v>146</v>
      </c>
      <c r="H130" s="164">
        <v>144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145</v>
      </c>
      <c r="AU130" s="162" t="s">
        <v>88</v>
      </c>
      <c r="AV130" s="13" t="s">
        <v>88</v>
      </c>
      <c r="AW130" s="13" t="s">
        <v>34</v>
      </c>
      <c r="AX130" s="13" t="s">
        <v>86</v>
      </c>
      <c r="AY130" s="162" t="s">
        <v>124</v>
      </c>
    </row>
    <row r="131" spans="1:65" s="2" customFormat="1" ht="33" customHeight="1">
      <c r="A131" s="31"/>
      <c r="B131" s="142"/>
      <c r="C131" s="143" t="s">
        <v>131</v>
      </c>
      <c r="D131" s="143" t="s">
        <v>127</v>
      </c>
      <c r="E131" s="144" t="s">
        <v>147</v>
      </c>
      <c r="F131" s="145" t="s">
        <v>148</v>
      </c>
      <c r="G131" s="146" t="s">
        <v>142</v>
      </c>
      <c r="H131" s="147">
        <v>36</v>
      </c>
      <c r="I131" s="148"/>
      <c r="J131" s="149">
        <f>ROUND(I131*H131,2)</f>
        <v>0</v>
      </c>
      <c r="K131" s="145" t="s">
        <v>143</v>
      </c>
      <c r="L131" s="32"/>
      <c r="M131" s="150" t="s">
        <v>1</v>
      </c>
      <c r="N131" s="151" t="s">
        <v>43</v>
      </c>
      <c r="O131" s="57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131</v>
      </c>
      <c r="AT131" s="154" t="s">
        <v>127</v>
      </c>
      <c r="AU131" s="154" t="s">
        <v>88</v>
      </c>
      <c r="AY131" s="16" t="s">
        <v>124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86</v>
      </c>
      <c r="BK131" s="155">
        <f>ROUND(I131*H131,2)</f>
        <v>0</v>
      </c>
      <c r="BL131" s="16" t="s">
        <v>131</v>
      </c>
      <c r="BM131" s="154" t="s">
        <v>149</v>
      </c>
    </row>
    <row r="132" spans="1:65" s="2" customFormat="1" ht="33" customHeight="1">
      <c r="A132" s="31"/>
      <c r="B132" s="142"/>
      <c r="C132" s="143" t="s">
        <v>150</v>
      </c>
      <c r="D132" s="143" t="s">
        <v>127</v>
      </c>
      <c r="E132" s="144" t="s">
        <v>151</v>
      </c>
      <c r="F132" s="145" t="s">
        <v>152</v>
      </c>
      <c r="G132" s="146" t="s">
        <v>142</v>
      </c>
      <c r="H132" s="147">
        <v>504</v>
      </c>
      <c r="I132" s="148"/>
      <c r="J132" s="149">
        <f>ROUND(I132*H132,2)</f>
        <v>0</v>
      </c>
      <c r="K132" s="145" t="s">
        <v>143</v>
      </c>
      <c r="L132" s="32"/>
      <c r="M132" s="150" t="s">
        <v>1</v>
      </c>
      <c r="N132" s="151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131</v>
      </c>
      <c r="AT132" s="154" t="s">
        <v>127</v>
      </c>
      <c r="AU132" s="154" t="s">
        <v>88</v>
      </c>
      <c r="AY132" s="16" t="s">
        <v>124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131</v>
      </c>
      <c r="BM132" s="154" t="s">
        <v>153</v>
      </c>
    </row>
    <row r="133" spans="1:65" s="13" customFormat="1">
      <c r="B133" s="161"/>
      <c r="D133" s="156" t="s">
        <v>145</v>
      </c>
      <c r="F133" s="163" t="s">
        <v>154</v>
      </c>
      <c r="H133" s="164">
        <v>504</v>
      </c>
      <c r="I133" s="165"/>
      <c r="L133" s="161"/>
      <c r="M133" s="166"/>
      <c r="N133" s="167"/>
      <c r="O133" s="167"/>
      <c r="P133" s="167"/>
      <c r="Q133" s="167"/>
      <c r="R133" s="167"/>
      <c r="S133" s="167"/>
      <c r="T133" s="168"/>
      <c r="AT133" s="162" t="s">
        <v>145</v>
      </c>
      <c r="AU133" s="162" t="s">
        <v>88</v>
      </c>
      <c r="AV133" s="13" t="s">
        <v>88</v>
      </c>
      <c r="AW133" s="13" t="s">
        <v>3</v>
      </c>
      <c r="AX133" s="13" t="s">
        <v>86</v>
      </c>
      <c r="AY133" s="162" t="s">
        <v>124</v>
      </c>
    </row>
    <row r="134" spans="1:65" s="12" customFormat="1" ht="22.9" customHeight="1">
      <c r="B134" s="129"/>
      <c r="D134" s="130" t="s">
        <v>77</v>
      </c>
      <c r="E134" s="140" t="s">
        <v>155</v>
      </c>
      <c r="F134" s="140" t="s">
        <v>156</v>
      </c>
      <c r="I134" s="132"/>
      <c r="J134" s="141">
        <f>BK134</f>
        <v>0</v>
      </c>
      <c r="L134" s="129"/>
      <c r="M134" s="134"/>
      <c r="N134" s="135"/>
      <c r="O134" s="135"/>
      <c r="P134" s="136">
        <f>P135</f>
        <v>0</v>
      </c>
      <c r="Q134" s="135"/>
      <c r="R134" s="136">
        <f>R135</f>
        <v>0</v>
      </c>
      <c r="S134" s="135"/>
      <c r="T134" s="137">
        <f>T135</f>
        <v>0</v>
      </c>
      <c r="AR134" s="130" t="s">
        <v>86</v>
      </c>
      <c r="AT134" s="138" t="s">
        <v>77</v>
      </c>
      <c r="AU134" s="138" t="s">
        <v>86</v>
      </c>
      <c r="AY134" s="130" t="s">
        <v>124</v>
      </c>
      <c r="BK134" s="139">
        <f>BK135</f>
        <v>0</v>
      </c>
    </row>
    <row r="135" spans="1:65" s="2" customFormat="1" ht="16.5" customHeight="1">
      <c r="A135" s="31"/>
      <c r="B135" s="142"/>
      <c r="C135" s="143" t="s">
        <v>157</v>
      </c>
      <c r="D135" s="143" t="s">
        <v>127</v>
      </c>
      <c r="E135" s="144" t="s">
        <v>158</v>
      </c>
      <c r="F135" s="145" t="s">
        <v>159</v>
      </c>
      <c r="G135" s="146" t="s">
        <v>160</v>
      </c>
      <c r="H135" s="147">
        <v>4</v>
      </c>
      <c r="I135" s="148"/>
      <c r="J135" s="149">
        <f>ROUND(I135*H135,2)</f>
        <v>0</v>
      </c>
      <c r="K135" s="145" t="s">
        <v>143</v>
      </c>
      <c r="L135" s="32"/>
      <c r="M135" s="150" t="s">
        <v>1</v>
      </c>
      <c r="N135" s="151" t="s">
        <v>43</v>
      </c>
      <c r="O135" s="57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131</v>
      </c>
      <c r="AT135" s="154" t="s">
        <v>127</v>
      </c>
      <c r="AU135" s="154" t="s">
        <v>88</v>
      </c>
      <c r="AY135" s="16" t="s">
        <v>124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131</v>
      </c>
      <c r="BM135" s="154" t="s">
        <v>161</v>
      </c>
    </row>
    <row r="136" spans="1:65" s="12" customFormat="1" ht="25.9" customHeight="1">
      <c r="B136" s="129"/>
      <c r="D136" s="130" t="s">
        <v>77</v>
      </c>
      <c r="E136" s="131" t="s">
        <v>162</v>
      </c>
      <c r="F136" s="131" t="s">
        <v>163</v>
      </c>
      <c r="I136" s="132"/>
      <c r="J136" s="133">
        <f>BK136</f>
        <v>0</v>
      </c>
      <c r="L136" s="129"/>
      <c r="M136" s="134"/>
      <c r="N136" s="135"/>
      <c r="O136" s="135"/>
      <c r="P136" s="136">
        <f>P137+P151</f>
        <v>0</v>
      </c>
      <c r="Q136" s="135"/>
      <c r="R136" s="136">
        <f>R137+R151</f>
        <v>18.12405</v>
      </c>
      <c r="S136" s="135"/>
      <c r="T136" s="137">
        <f>T137+T151</f>
        <v>0.10200000000000001</v>
      </c>
      <c r="AR136" s="130" t="s">
        <v>88</v>
      </c>
      <c r="AT136" s="138" t="s">
        <v>77</v>
      </c>
      <c r="AU136" s="138" t="s">
        <v>78</v>
      </c>
      <c r="AY136" s="130" t="s">
        <v>124</v>
      </c>
      <c r="BK136" s="139">
        <f>BK137+BK151</f>
        <v>0</v>
      </c>
    </row>
    <row r="137" spans="1:65" s="12" customFormat="1" ht="22.9" customHeight="1">
      <c r="B137" s="129"/>
      <c r="D137" s="130" t="s">
        <v>77</v>
      </c>
      <c r="E137" s="140" t="s">
        <v>164</v>
      </c>
      <c r="F137" s="140" t="s">
        <v>165</v>
      </c>
      <c r="I137" s="132"/>
      <c r="J137" s="141">
        <f>BK137</f>
        <v>0</v>
      </c>
      <c r="L137" s="129"/>
      <c r="M137" s="134"/>
      <c r="N137" s="135"/>
      <c r="O137" s="135"/>
      <c r="P137" s="136">
        <f>SUM(P138:P150)</f>
        <v>0</v>
      </c>
      <c r="Q137" s="135"/>
      <c r="R137" s="136">
        <f>SUM(R138:R150)</f>
        <v>18</v>
      </c>
      <c r="S137" s="135"/>
      <c r="T137" s="137">
        <f>SUM(T138:T150)</f>
        <v>0</v>
      </c>
      <c r="AR137" s="130" t="s">
        <v>88</v>
      </c>
      <c r="AT137" s="138" t="s">
        <v>77</v>
      </c>
      <c r="AU137" s="138" t="s">
        <v>86</v>
      </c>
      <c r="AY137" s="130" t="s">
        <v>124</v>
      </c>
      <c r="BK137" s="139">
        <f>SUM(BK138:BK150)</f>
        <v>0</v>
      </c>
    </row>
    <row r="138" spans="1:65" s="2" customFormat="1" ht="24.2" customHeight="1">
      <c r="A138" s="31"/>
      <c r="B138" s="142"/>
      <c r="C138" s="143" t="s">
        <v>166</v>
      </c>
      <c r="D138" s="143" t="s">
        <v>127</v>
      </c>
      <c r="E138" s="144" t="s">
        <v>167</v>
      </c>
      <c r="F138" s="145" t="s">
        <v>168</v>
      </c>
      <c r="G138" s="146" t="s">
        <v>130</v>
      </c>
      <c r="H138" s="147">
        <v>1</v>
      </c>
      <c r="I138" s="148"/>
      <c r="J138" s="149">
        <f>ROUND(I138*H138,2)</f>
        <v>0</v>
      </c>
      <c r="K138" s="145" t="s">
        <v>1</v>
      </c>
      <c r="L138" s="32"/>
      <c r="M138" s="150" t="s">
        <v>1</v>
      </c>
      <c r="N138" s="151" t="s">
        <v>43</v>
      </c>
      <c r="O138" s="57"/>
      <c r="P138" s="152">
        <f>O138*H138</f>
        <v>0</v>
      </c>
      <c r="Q138" s="152">
        <v>8</v>
      </c>
      <c r="R138" s="152">
        <f>Q138*H138</f>
        <v>8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169</v>
      </c>
      <c r="AT138" s="154" t="s">
        <v>127</v>
      </c>
      <c r="AU138" s="154" t="s">
        <v>88</v>
      </c>
      <c r="AY138" s="16" t="s">
        <v>124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86</v>
      </c>
      <c r="BK138" s="155">
        <f>ROUND(I138*H138,2)</f>
        <v>0</v>
      </c>
      <c r="BL138" s="16" t="s">
        <v>169</v>
      </c>
      <c r="BM138" s="154" t="s">
        <v>170</v>
      </c>
    </row>
    <row r="139" spans="1:65" s="2" customFormat="1" ht="126.75">
      <c r="A139" s="31"/>
      <c r="B139" s="32"/>
      <c r="C139" s="31"/>
      <c r="D139" s="156" t="s">
        <v>133</v>
      </c>
      <c r="E139" s="31"/>
      <c r="F139" s="157" t="s">
        <v>171</v>
      </c>
      <c r="G139" s="31"/>
      <c r="H139" s="31"/>
      <c r="I139" s="158"/>
      <c r="J139" s="31"/>
      <c r="K139" s="31"/>
      <c r="L139" s="32"/>
      <c r="M139" s="159"/>
      <c r="N139" s="160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133</v>
      </c>
      <c r="AU139" s="16" t="s">
        <v>88</v>
      </c>
    </row>
    <row r="140" spans="1:65" s="2" customFormat="1" ht="24.2" customHeight="1">
      <c r="A140" s="31"/>
      <c r="B140" s="142"/>
      <c r="C140" s="143" t="s">
        <v>172</v>
      </c>
      <c r="D140" s="143" t="s">
        <v>127</v>
      </c>
      <c r="E140" s="144" t="s">
        <v>173</v>
      </c>
      <c r="F140" s="145" t="s">
        <v>174</v>
      </c>
      <c r="G140" s="146" t="s">
        <v>130</v>
      </c>
      <c r="H140" s="147">
        <v>1</v>
      </c>
      <c r="I140" s="148"/>
      <c r="J140" s="149">
        <f>ROUND(I140*H140,2)</f>
        <v>0</v>
      </c>
      <c r="K140" s="145" t="s">
        <v>1</v>
      </c>
      <c r="L140" s="32"/>
      <c r="M140" s="150" t="s">
        <v>1</v>
      </c>
      <c r="N140" s="151" t="s">
        <v>43</v>
      </c>
      <c r="O140" s="57"/>
      <c r="P140" s="152">
        <f>O140*H140</f>
        <v>0</v>
      </c>
      <c r="Q140" s="152">
        <v>4</v>
      </c>
      <c r="R140" s="152">
        <f>Q140*H140</f>
        <v>4</v>
      </c>
      <c r="S140" s="152">
        <v>0</v>
      </c>
      <c r="T140" s="15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169</v>
      </c>
      <c r="AT140" s="154" t="s">
        <v>127</v>
      </c>
      <c r="AU140" s="154" t="s">
        <v>88</v>
      </c>
      <c r="AY140" s="16" t="s">
        <v>124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6" t="s">
        <v>86</v>
      </c>
      <c r="BK140" s="155">
        <f>ROUND(I140*H140,2)</f>
        <v>0</v>
      </c>
      <c r="BL140" s="16" t="s">
        <v>169</v>
      </c>
      <c r="BM140" s="154" t="s">
        <v>175</v>
      </c>
    </row>
    <row r="141" spans="1:65" s="2" customFormat="1" ht="253.5">
      <c r="A141" s="31"/>
      <c r="B141" s="32"/>
      <c r="C141" s="31"/>
      <c r="D141" s="156" t="s">
        <v>133</v>
      </c>
      <c r="E141" s="31"/>
      <c r="F141" s="157" t="s">
        <v>176</v>
      </c>
      <c r="G141" s="31"/>
      <c r="H141" s="31"/>
      <c r="I141" s="158"/>
      <c r="J141" s="31"/>
      <c r="K141" s="31"/>
      <c r="L141" s="32"/>
      <c r="M141" s="159"/>
      <c r="N141" s="16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133</v>
      </c>
      <c r="AU141" s="16" t="s">
        <v>88</v>
      </c>
    </row>
    <row r="142" spans="1:65" s="2" customFormat="1" ht="16.5" customHeight="1">
      <c r="A142" s="31"/>
      <c r="B142" s="142"/>
      <c r="C142" s="169" t="s">
        <v>125</v>
      </c>
      <c r="D142" s="169" t="s">
        <v>177</v>
      </c>
      <c r="E142" s="170" t="s">
        <v>178</v>
      </c>
      <c r="F142" s="171" t="s">
        <v>179</v>
      </c>
      <c r="G142" s="172" t="s">
        <v>130</v>
      </c>
      <c r="H142" s="173">
        <v>1</v>
      </c>
      <c r="I142" s="174"/>
      <c r="J142" s="175">
        <f>ROUND(I142*H142,2)</f>
        <v>0</v>
      </c>
      <c r="K142" s="171" t="s">
        <v>1</v>
      </c>
      <c r="L142" s="176"/>
      <c r="M142" s="177" t="s">
        <v>1</v>
      </c>
      <c r="N142" s="178" t="s">
        <v>43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180</v>
      </c>
      <c r="AT142" s="154" t="s">
        <v>177</v>
      </c>
      <c r="AU142" s="154" t="s">
        <v>88</v>
      </c>
      <c r="AY142" s="16" t="s">
        <v>124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86</v>
      </c>
      <c r="BK142" s="155">
        <f>ROUND(I142*H142,2)</f>
        <v>0</v>
      </c>
      <c r="BL142" s="16" t="s">
        <v>169</v>
      </c>
      <c r="BM142" s="154" t="s">
        <v>181</v>
      </c>
    </row>
    <row r="143" spans="1:65" s="2" customFormat="1" ht="29.25">
      <c r="A143" s="31"/>
      <c r="B143" s="32"/>
      <c r="C143" s="31"/>
      <c r="D143" s="156" t="s">
        <v>133</v>
      </c>
      <c r="E143" s="31"/>
      <c r="F143" s="157" t="s">
        <v>182</v>
      </c>
      <c r="G143" s="31"/>
      <c r="H143" s="31"/>
      <c r="I143" s="158"/>
      <c r="J143" s="31"/>
      <c r="K143" s="31"/>
      <c r="L143" s="32"/>
      <c r="M143" s="159"/>
      <c r="N143" s="160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133</v>
      </c>
      <c r="AU143" s="16" t="s">
        <v>88</v>
      </c>
    </row>
    <row r="144" spans="1:65" s="2" customFormat="1" ht="16.5" customHeight="1">
      <c r="A144" s="31"/>
      <c r="B144" s="142"/>
      <c r="C144" s="143" t="s">
        <v>183</v>
      </c>
      <c r="D144" s="143" t="s">
        <v>127</v>
      </c>
      <c r="E144" s="144" t="s">
        <v>184</v>
      </c>
      <c r="F144" s="145" t="s">
        <v>185</v>
      </c>
      <c r="G144" s="146" t="s">
        <v>130</v>
      </c>
      <c r="H144" s="147">
        <v>1</v>
      </c>
      <c r="I144" s="148"/>
      <c r="J144" s="149">
        <f>ROUND(I144*H144,2)</f>
        <v>0</v>
      </c>
      <c r="K144" s="145" t="s">
        <v>1</v>
      </c>
      <c r="L144" s="32"/>
      <c r="M144" s="150" t="s">
        <v>1</v>
      </c>
      <c r="N144" s="151" t="s">
        <v>43</v>
      </c>
      <c r="O144" s="57"/>
      <c r="P144" s="152">
        <f>O144*H144</f>
        <v>0</v>
      </c>
      <c r="Q144" s="152">
        <v>6</v>
      </c>
      <c r="R144" s="152">
        <f>Q144*H144</f>
        <v>6</v>
      </c>
      <c r="S144" s="152">
        <v>0</v>
      </c>
      <c r="T144" s="15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4" t="s">
        <v>169</v>
      </c>
      <c r="AT144" s="154" t="s">
        <v>127</v>
      </c>
      <c r="AU144" s="154" t="s">
        <v>88</v>
      </c>
      <c r="AY144" s="16" t="s">
        <v>124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6" t="s">
        <v>86</v>
      </c>
      <c r="BK144" s="155">
        <f>ROUND(I144*H144,2)</f>
        <v>0</v>
      </c>
      <c r="BL144" s="16" t="s">
        <v>169</v>
      </c>
      <c r="BM144" s="154" t="s">
        <v>186</v>
      </c>
    </row>
    <row r="145" spans="1:65" s="2" customFormat="1" ht="195">
      <c r="A145" s="31"/>
      <c r="B145" s="32"/>
      <c r="C145" s="31"/>
      <c r="D145" s="156" t="s">
        <v>133</v>
      </c>
      <c r="E145" s="31"/>
      <c r="F145" s="157" t="s">
        <v>356</v>
      </c>
      <c r="G145" s="31"/>
      <c r="H145" s="31"/>
      <c r="I145" s="158"/>
      <c r="J145" s="31"/>
      <c r="K145" s="31"/>
      <c r="L145" s="32"/>
      <c r="M145" s="159"/>
      <c r="N145" s="160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133</v>
      </c>
      <c r="AU145" s="16" t="s">
        <v>88</v>
      </c>
    </row>
    <row r="146" spans="1:65" s="2" customFormat="1" ht="24.2" customHeight="1">
      <c r="A146" s="31"/>
      <c r="B146" s="142"/>
      <c r="C146" s="169" t="s">
        <v>187</v>
      </c>
      <c r="D146" s="169" t="s">
        <v>177</v>
      </c>
      <c r="E146" s="170" t="s">
        <v>188</v>
      </c>
      <c r="F146" s="171" t="s">
        <v>189</v>
      </c>
      <c r="G146" s="172" t="s">
        <v>130</v>
      </c>
      <c r="H146" s="173">
        <v>1</v>
      </c>
      <c r="I146" s="174"/>
      <c r="J146" s="175">
        <f>ROUND(I146*H146,2)</f>
        <v>0</v>
      </c>
      <c r="K146" s="171" t="s">
        <v>1</v>
      </c>
      <c r="L146" s="176"/>
      <c r="M146" s="177" t="s">
        <v>1</v>
      </c>
      <c r="N146" s="178" t="s">
        <v>43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180</v>
      </c>
      <c r="AT146" s="154" t="s">
        <v>177</v>
      </c>
      <c r="AU146" s="154" t="s">
        <v>88</v>
      </c>
      <c r="AY146" s="16" t="s">
        <v>124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86</v>
      </c>
      <c r="BK146" s="155">
        <f>ROUND(I146*H146,2)</f>
        <v>0</v>
      </c>
      <c r="BL146" s="16" t="s">
        <v>169</v>
      </c>
      <c r="BM146" s="154" t="s">
        <v>190</v>
      </c>
    </row>
    <row r="147" spans="1:65" s="2" customFormat="1" ht="29.25">
      <c r="A147" s="31"/>
      <c r="B147" s="32"/>
      <c r="C147" s="31"/>
      <c r="D147" s="156" t="s">
        <v>133</v>
      </c>
      <c r="E147" s="31"/>
      <c r="F147" s="157" t="s">
        <v>191</v>
      </c>
      <c r="G147" s="31"/>
      <c r="H147" s="31"/>
      <c r="I147" s="158"/>
      <c r="J147" s="31"/>
      <c r="K147" s="31"/>
      <c r="L147" s="32"/>
      <c r="M147" s="159"/>
      <c r="N147" s="160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133</v>
      </c>
      <c r="AU147" s="16" t="s">
        <v>88</v>
      </c>
    </row>
    <row r="148" spans="1:65" s="2" customFormat="1" ht="24.2" customHeight="1">
      <c r="A148" s="31"/>
      <c r="B148" s="142"/>
      <c r="C148" s="169" t="s">
        <v>192</v>
      </c>
      <c r="D148" s="169" t="s">
        <v>177</v>
      </c>
      <c r="E148" s="170" t="s">
        <v>193</v>
      </c>
      <c r="F148" s="171" t="s">
        <v>194</v>
      </c>
      <c r="G148" s="172" t="s">
        <v>130</v>
      </c>
      <c r="H148" s="173">
        <v>1</v>
      </c>
      <c r="I148" s="174"/>
      <c r="J148" s="175">
        <f>ROUND(I148*H148,2)</f>
        <v>0</v>
      </c>
      <c r="K148" s="171" t="s">
        <v>1</v>
      </c>
      <c r="L148" s="176"/>
      <c r="M148" s="177" t="s">
        <v>1</v>
      </c>
      <c r="N148" s="178" t="s">
        <v>43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180</v>
      </c>
      <c r="AT148" s="154" t="s">
        <v>177</v>
      </c>
      <c r="AU148" s="154" t="s">
        <v>88</v>
      </c>
      <c r="AY148" s="16" t="s">
        <v>124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169</v>
      </c>
      <c r="BM148" s="154" t="s">
        <v>195</v>
      </c>
    </row>
    <row r="149" spans="1:65" s="2" customFormat="1" ht="29.25">
      <c r="A149" s="31"/>
      <c r="B149" s="32"/>
      <c r="C149" s="31"/>
      <c r="D149" s="156" t="s">
        <v>133</v>
      </c>
      <c r="E149" s="31"/>
      <c r="F149" s="157" t="s">
        <v>196</v>
      </c>
      <c r="G149" s="31"/>
      <c r="H149" s="31"/>
      <c r="I149" s="158"/>
      <c r="J149" s="31"/>
      <c r="K149" s="31"/>
      <c r="L149" s="32"/>
      <c r="M149" s="159"/>
      <c r="N149" s="160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133</v>
      </c>
      <c r="AU149" s="16" t="s">
        <v>88</v>
      </c>
    </row>
    <row r="150" spans="1:65" s="2" customFormat="1" ht="24.2" customHeight="1">
      <c r="A150" s="31"/>
      <c r="B150" s="142"/>
      <c r="C150" s="143" t="s">
        <v>197</v>
      </c>
      <c r="D150" s="143" t="s">
        <v>127</v>
      </c>
      <c r="E150" s="144" t="s">
        <v>198</v>
      </c>
      <c r="F150" s="145" t="s">
        <v>199</v>
      </c>
      <c r="G150" s="146" t="s">
        <v>160</v>
      </c>
      <c r="H150" s="147">
        <v>18</v>
      </c>
      <c r="I150" s="148"/>
      <c r="J150" s="149">
        <f>ROUND(I150*H150,2)</f>
        <v>0</v>
      </c>
      <c r="K150" s="145" t="s">
        <v>143</v>
      </c>
      <c r="L150" s="32"/>
      <c r="M150" s="150" t="s">
        <v>1</v>
      </c>
      <c r="N150" s="151" t="s">
        <v>43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169</v>
      </c>
      <c r="AT150" s="154" t="s">
        <v>127</v>
      </c>
      <c r="AU150" s="154" t="s">
        <v>88</v>
      </c>
      <c r="AY150" s="16" t="s">
        <v>124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86</v>
      </c>
      <c r="BK150" s="155">
        <f>ROUND(I150*H150,2)</f>
        <v>0</v>
      </c>
      <c r="BL150" s="16" t="s">
        <v>169</v>
      </c>
      <c r="BM150" s="154" t="s">
        <v>200</v>
      </c>
    </row>
    <row r="151" spans="1:65" s="12" customFormat="1" ht="22.9" customHeight="1">
      <c r="B151" s="129"/>
      <c r="D151" s="130" t="s">
        <v>77</v>
      </c>
      <c r="E151" s="140" t="s">
        <v>201</v>
      </c>
      <c r="F151" s="140" t="s">
        <v>202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SUM(P152:P173)</f>
        <v>0</v>
      </c>
      <c r="Q151" s="135"/>
      <c r="R151" s="136">
        <f>SUM(R152:R173)</f>
        <v>0.12405000000000002</v>
      </c>
      <c r="S151" s="135"/>
      <c r="T151" s="137">
        <f>SUM(T152:T173)</f>
        <v>0.10200000000000001</v>
      </c>
      <c r="AR151" s="130" t="s">
        <v>88</v>
      </c>
      <c r="AT151" s="138" t="s">
        <v>77</v>
      </c>
      <c r="AU151" s="138" t="s">
        <v>86</v>
      </c>
      <c r="AY151" s="130" t="s">
        <v>124</v>
      </c>
      <c r="BK151" s="139">
        <f>SUM(BK152:BK173)</f>
        <v>0</v>
      </c>
    </row>
    <row r="152" spans="1:65" s="2" customFormat="1" ht="24.2" customHeight="1">
      <c r="A152" s="31"/>
      <c r="B152" s="142"/>
      <c r="C152" s="143" t="s">
        <v>203</v>
      </c>
      <c r="D152" s="143" t="s">
        <v>127</v>
      </c>
      <c r="E152" s="144" t="s">
        <v>204</v>
      </c>
      <c r="F152" s="145" t="s">
        <v>205</v>
      </c>
      <c r="G152" s="146" t="s">
        <v>206</v>
      </c>
      <c r="H152" s="147">
        <v>12</v>
      </c>
      <c r="I152" s="148"/>
      <c r="J152" s="149">
        <f>ROUND(I152*H152,2)</f>
        <v>0</v>
      </c>
      <c r="K152" s="145" t="s">
        <v>143</v>
      </c>
      <c r="L152" s="32"/>
      <c r="M152" s="150" t="s">
        <v>1</v>
      </c>
      <c r="N152" s="151" t="s">
        <v>43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169</v>
      </c>
      <c r="AT152" s="154" t="s">
        <v>127</v>
      </c>
      <c r="AU152" s="154" t="s">
        <v>88</v>
      </c>
      <c r="AY152" s="16" t="s">
        <v>124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86</v>
      </c>
      <c r="BK152" s="155">
        <f>ROUND(I152*H152,2)</f>
        <v>0</v>
      </c>
      <c r="BL152" s="16" t="s">
        <v>169</v>
      </c>
      <c r="BM152" s="154" t="s">
        <v>207</v>
      </c>
    </row>
    <row r="153" spans="1:65" s="13" customFormat="1">
      <c r="B153" s="161"/>
      <c r="D153" s="156" t="s">
        <v>145</v>
      </c>
      <c r="E153" s="162" t="s">
        <v>1</v>
      </c>
      <c r="F153" s="163" t="s">
        <v>208</v>
      </c>
      <c r="H153" s="164">
        <v>4</v>
      </c>
      <c r="I153" s="165"/>
      <c r="L153" s="161"/>
      <c r="M153" s="166"/>
      <c r="N153" s="167"/>
      <c r="O153" s="167"/>
      <c r="P153" s="167"/>
      <c r="Q153" s="167"/>
      <c r="R153" s="167"/>
      <c r="S153" s="167"/>
      <c r="T153" s="168"/>
      <c r="AT153" s="162" t="s">
        <v>145</v>
      </c>
      <c r="AU153" s="162" t="s">
        <v>88</v>
      </c>
      <c r="AV153" s="13" t="s">
        <v>88</v>
      </c>
      <c r="AW153" s="13" t="s">
        <v>34</v>
      </c>
      <c r="AX153" s="13" t="s">
        <v>78</v>
      </c>
      <c r="AY153" s="162" t="s">
        <v>124</v>
      </c>
    </row>
    <row r="154" spans="1:65" s="13" customFormat="1">
      <c r="B154" s="161"/>
      <c r="D154" s="156" t="s">
        <v>145</v>
      </c>
      <c r="E154" s="162" t="s">
        <v>1</v>
      </c>
      <c r="F154" s="163" t="s">
        <v>209</v>
      </c>
      <c r="H154" s="164">
        <v>2</v>
      </c>
      <c r="I154" s="165"/>
      <c r="L154" s="161"/>
      <c r="M154" s="166"/>
      <c r="N154" s="167"/>
      <c r="O154" s="167"/>
      <c r="P154" s="167"/>
      <c r="Q154" s="167"/>
      <c r="R154" s="167"/>
      <c r="S154" s="167"/>
      <c r="T154" s="168"/>
      <c r="AT154" s="162" t="s">
        <v>145</v>
      </c>
      <c r="AU154" s="162" t="s">
        <v>88</v>
      </c>
      <c r="AV154" s="13" t="s">
        <v>88</v>
      </c>
      <c r="AW154" s="13" t="s">
        <v>34</v>
      </c>
      <c r="AX154" s="13" t="s">
        <v>78</v>
      </c>
      <c r="AY154" s="162" t="s">
        <v>124</v>
      </c>
    </row>
    <row r="155" spans="1:65" s="13" customFormat="1">
      <c r="B155" s="161"/>
      <c r="D155" s="156" t="s">
        <v>145</v>
      </c>
      <c r="E155" s="162" t="s">
        <v>1</v>
      </c>
      <c r="F155" s="163" t="s">
        <v>210</v>
      </c>
      <c r="H155" s="164">
        <v>4</v>
      </c>
      <c r="I155" s="165"/>
      <c r="L155" s="161"/>
      <c r="M155" s="166"/>
      <c r="N155" s="167"/>
      <c r="O155" s="167"/>
      <c r="P155" s="167"/>
      <c r="Q155" s="167"/>
      <c r="R155" s="167"/>
      <c r="S155" s="167"/>
      <c r="T155" s="168"/>
      <c r="AT155" s="162" t="s">
        <v>145</v>
      </c>
      <c r="AU155" s="162" t="s">
        <v>88</v>
      </c>
      <c r="AV155" s="13" t="s">
        <v>88</v>
      </c>
      <c r="AW155" s="13" t="s">
        <v>34</v>
      </c>
      <c r="AX155" s="13" t="s">
        <v>78</v>
      </c>
      <c r="AY155" s="162" t="s">
        <v>124</v>
      </c>
    </row>
    <row r="156" spans="1:65" s="13" customFormat="1">
      <c r="B156" s="161"/>
      <c r="D156" s="156" t="s">
        <v>145</v>
      </c>
      <c r="E156" s="162" t="s">
        <v>1</v>
      </c>
      <c r="F156" s="163" t="s">
        <v>211</v>
      </c>
      <c r="H156" s="164">
        <v>2</v>
      </c>
      <c r="I156" s="165"/>
      <c r="L156" s="161"/>
      <c r="M156" s="166"/>
      <c r="N156" s="167"/>
      <c r="O156" s="167"/>
      <c r="P156" s="167"/>
      <c r="Q156" s="167"/>
      <c r="R156" s="167"/>
      <c r="S156" s="167"/>
      <c r="T156" s="168"/>
      <c r="AT156" s="162" t="s">
        <v>145</v>
      </c>
      <c r="AU156" s="162" t="s">
        <v>88</v>
      </c>
      <c r="AV156" s="13" t="s">
        <v>88</v>
      </c>
      <c r="AW156" s="13" t="s">
        <v>34</v>
      </c>
      <c r="AX156" s="13" t="s">
        <v>78</v>
      </c>
      <c r="AY156" s="162" t="s">
        <v>124</v>
      </c>
    </row>
    <row r="157" spans="1:65" s="14" customFormat="1">
      <c r="B157" s="179"/>
      <c r="D157" s="156" t="s">
        <v>145</v>
      </c>
      <c r="E157" s="180" t="s">
        <v>1</v>
      </c>
      <c r="F157" s="181" t="s">
        <v>212</v>
      </c>
      <c r="H157" s="182">
        <v>12</v>
      </c>
      <c r="I157" s="183"/>
      <c r="L157" s="179"/>
      <c r="M157" s="184"/>
      <c r="N157" s="185"/>
      <c r="O157" s="185"/>
      <c r="P157" s="185"/>
      <c r="Q157" s="185"/>
      <c r="R157" s="185"/>
      <c r="S157" s="185"/>
      <c r="T157" s="186"/>
      <c r="AT157" s="180" t="s">
        <v>145</v>
      </c>
      <c r="AU157" s="180" t="s">
        <v>88</v>
      </c>
      <c r="AV157" s="14" t="s">
        <v>131</v>
      </c>
      <c r="AW157" s="14" t="s">
        <v>34</v>
      </c>
      <c r="AX157" s="14" t="s">
        <v>86</v>
      </c>
      <c r="AY157" s="180" t="s">
        <v>124</v>
      </c>
    </row>
    <row r="158" spans="1:65" s="2" customFormat="1" ht="24.2" customHeight="1">
      <c r="A158" s="31"/>
      <c r="B158" s="142"/>
      <c r="C158" s="143" t="s">
        <v>8</v>
      </c>
      <c r="D158" s="143" t="s">
        <v>127</v>
      </c>
      <c r="E158" s="144" t="s">
        <v>213</v>
      </c>
      <c r="F158" s="145" t="s">
        <v>214</v>
      </c>
      <c r="G158" s="146" t="s">
        <v>206</v>
      </c>
      <c r="H158" s="147">
        <v>6</v>
      </c>
      <c r="I158" s="148"/>
      <c r="J158" s="149">
        <f>ROUND(I158*H158,2)</f>
        <v>0</v>
      </c>
      <c r="K158" s="145" t="s">
        <v>143</v>
      </c>
      <c r="L158" s="32"/>
      <c r="M158" s="150" t="s">
        <v>1</v>
      </c>
      <c r="N158" s="151" t="s">
        <v>43</v>
      </c>
      <c r="O158" s="57"/>
      <c r="P158" s="152">
        <f>O158*H158</f>
        <v>0</v>
      </c>
      <c r="Q158" s="152">
        <v>1.7000000000000001E-2</v>
      </c>
      <c r="R158" s="152">
        <f>Q158*H158</f>
        <v>0.10200000000000001</v>
      </c>
      <c r="S158" s="152">
        <v>1.7000000000000001E-2</v>
      </c>
      <c r="T158" s="153">
        <f>S158*H158</f>
        <v>0.10200000000000001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169</v>
      </c>
      <c r="AT158" s="154" t="s">
        <v>127</v>
      </c>
      <c r="AU158" s="154" t="s">
        <v>88</v>
      </c>
      <c r="AY158" s="16" t="s">
        <v>124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86</v>
      </c>
      <c r="BK158" s="155">
        <f>ROUND(I158*H158,2)</f>
        <v>0</v>
      </c>
      <c r="BL158" s="16" t="s">
        <v>169</v>
      </c>
      <c r="BM158" s="154" t="s">
        <v>215</v>
      </c>
    </row>
    <row r="159" spans="1:65" s="13" customFormat="1">
      <c r="B159" s="161"/>
      <c r="D159" s="156" t="s">
        <v>145</v>
      </c>
      <c r="E159" s="162" t="s">
        <v>1</v>
      </c>
      <c r="F159" s="163" t="s">
        <v>216</v>
      </c>
      <c r="H159" s="164">
        <v>2</v>
      </c>
      <c r="I159" s="165"/>
      <c r="L159" s="161"/>
      <c r="M159" s="166"/>
      <c r="N159" s="167"/>
      <c r="O159" s="167"/>
      <c r="P159" s="167"/>
      <c r="Q159" s="167"/>
      <c r="R159" s="167"/>
      <c r="S159" s="167"/>
      <c r="T159" s="168"/>
      <c r="AT159" s="162" t="s">
        <v>145</v>
      </c>
      <c r="AU159" s="162" t="s">
        <v>88</v>
      </c>
      <c r="AV159" s="13" t="s">
        <v>88</v>
      </c>
      <c r="AW159" s="13" t="s">
        <v>34</v>
      </c>
      <c r="AX159" s="13" t="s">
        <v>78</v>
      </c>
      <c r="AY159" s="162" t="s">
        <v>124</v>
      </c>
    </row>
    <row r="160" spans="1:65" s="13" customFormat="1">
      <c r="B160" s="161"/>
      <c r="D160" s="156" t="s">
        <v>145</v>
      </c>
      <c r="E160" s="162" t="s">
        <v>1</v>
      </c>
      <c r="F160" s="163" t="s">
        <v>217</v>
      </c>
      <c r="H160" s="164">
        <v>4</v>
      </c>
      <c r="I160" s="165"/>
      <c r="L160" s="161"/>
      <c r="M160" s="166"/>
      <c r="N160" s="167"/>
      <c r="O160" s="167"/>
      <c r="P160" s="167"/>
      <c r="Q160" s="167"/>
      <c r="R160" s="167"/>
      <c r="S160" s="167"/>
      <c r="T160" s="168"/>
      <c r="AT160" s="162" t="s">
        <v>145</v>
      </c>
      <c r="AU160" s="162" t="s">
        <v>88</v>
      </c>
      <c r="AV160" s="13" t="s">
        <v>88</v>
      </c>
      <c r="AW160" s="13" t="s">
        <v>34</v>
      </c>
      <c r="AX160" s="13" t="s">
        <v>78</v>
      </c>
      <c r="AY160" s="162" t="s">
        <v>124</v>
      </c>
    </row>
    <row r="161" spans="1:65" s="14" customFormat="1">
      <c r="B161" s="179"/>
      <c r="D161" s="156" t="s">
        <v>145</v>
      </c>
      <c r="E161" s="180" t="s">
        <v>1</v>
      </c>
      <c r="F161" s="181" t="s">
        <v>212</v>
      </c>
      <c r="H161" s="182">
        <v>6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145</v>
      </c>
      <c r="AU161" s="180" t="s">
        <v>88</v>
      </c>
      <c r="AV161" s="14" t="s">
        <v>131</v>
      </c>
      <c r="AW161" s="14" t="s">
        <v>34</v>
      </c>
      <c r="AX161" s="14" t="s">
        <v>86</v>
      </c>
      <c r="AY161" s="180" t="s">
        <v>124</v>
      </c>
    </row>
    <row r="162" spans="1:65" s="2" customFormat="1" ht="24.2" customHeight="1">
      <c r="A162" s="31"/>
      <c r="B162" s="142"/>
      <c r="C162" s="143" t="s">
        <v>169</v>
      </c>
      <c r="D162" s="143" t="s">
        <v>127</v>
      </c>
      <c r="E162" s="144" t="s">
        <v>218</v>
      </c>
      <c r="F162" s="145" t="s">
        <v>219</v>
      </c>
      <c r="G162" s="146" t="s">
        <v>206</v>
      </c>
      <c r="H162" s="147">
        <v>18</v>
      </c>
      <c r="I162" s="148"/>
      <c r="J162" s="149">
        <f>ROUND(I162*H162,2)</f>
        <v>0</v>
      </c>
      <c r="K162" s="145" t="s">
        <v>143</v>
      </c>
      <c r="L162" s="32"/>
      <c r="M162" s="150" t="s">
        <v>1</v>
      </c>
      <c r="N162" s="151" t="s">
        <v>43</v>
      </c>
      <c r="O162" s="57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86</v>
      </c>
      <c r="AT162" s="154" t="s">
        <v>127</v>
      </c>
      <c r="AU162" s="154" t="s">
        <v>88</v>
      </c>
      <c r="AY162" s="16" t="s">
        <v>124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6" t="s">
        <v>86</v>
      </c>
      <c r="BK162" s="155">
        <f>ROUND(I162*H162,2)</f>
        <v>0</v>
      </c>
      <c r="BL162" s="16" t="s">
        <v>86</v>
      </c>
      <c r="BM162" s="154" t="s">
        <v>220</v>
      </c>
    </row>
    <row r="163" spans="1:65" s="13" customFormat="1">
      <c r="B163" s="161"/>
      <c r="D163" s="156" t="s">
        <v>145</v>
      </c>
      <c r="E163" s="162" t="s">
        <v>1</v>
      </c>
      <c r="F163" s="163" t="s">
        <v>221</v>
      </c>
      <c r="H163" s="164">
        <v>8</v>
      </c>
      <c r="I163" s="165"/>
      <c r="L163" s="161"/>
      <c r="M163" s="166"/>
      <c r="N163" s="167"/>
      <c r="O163" s="167"/>
      <c r="P163" s="167"/>
      <c r="Q163" s="167"/>
      <c r="R163" s="167"/>
      <c r="S163" s="167"/>
      <c r="T163" s="168"/>
      <c r="AT163" s="162" t="s">
        <v>145</v>
      </c>
      <c r="AU163" s="162" t="s">
        <v>88</v>
      </c>
      <c r="AV163" s="13" t="s">
        <v>88</v>
      </c>
      <c r="AW163" s="13" t="s">
        <v>34</v>
      </c>
      <c r="AX163" s="13" t="s">
        <v>78</v>
      </c>
      <c r="AY163" s="162" t="s">
        <v>124</v>
      </c>
    </row>
    <row r="164" spans="1:65" s="13" customFormat="1">
      <c r="B164" s="161"/>
      <c r="D164" s="156" t="s">
        <v>145</v>
      </c>
      <c r="E164" s="162" t="s">
        <v>1</v>
      </c>
      <c r="F164" s="163" t="s">
        <v>222</v>
      </c>
      <c r="H164" s="164">
        <v>10</v>
      </c>
      <c r="I164" s="165"/>
      <c r="L164" s="161"/>
      <c r="M164" s="166"/>
      <c r="N164" s="167"/>
      <c r="O164" s="167"/>
      <c r="P164" s="167"/>
      <c r="Q164" s="167"/>
      <c r="R164" s="167"/>
      <c r="S164" s="167"/>
      <c r="T164" s="168"/>
      <c r="AT164" s="162" t="s">
        <v>145</v>
      </c>
      <c r="AU164" s="162" t="s">
        <v>88</v>
      </c>
      <c r="AV164" s="13" t="s">
        <v>88</v>
      </c>
      <c r="AW164" s="13" t="s">
        <v>34</v>
      </c>
      <c r="AX164" s="13" t="s">
        <v>78</v>
      </c>
      <c r="AY164" s="162" t="s">
        <v>124</v>
      </c>
    </row>
    <row r="165" spans="1:65" s="14" customFormat="1">
      <c r="B165" s="179"/>
      <c r="D165" s="156" t="s">
        <v>145</v>
      </c>
      <c r="E165" s="180" t="s">
        <v>1</v>
      </c>
      <c r="F165" s="181" t="s">
        <v>212</v>
      </c>
      <c r="H165" s="182">
        <v>18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145</v>
      </c>
      <c r="AU165" s="180" t="s">
        <v>88</v>
      </c>
      <c r="AV165" s="14" t="s">
        <v>131</v>
      </c>
      <c r="AW165" s="14" t="s">
        <v>34</v>
      </c>
      <c r="AX165" s="14" t="s">
        <v>86</v>
      </c>
      <c r="AY165" s="180" t="s">
        <v>124</v>
      </c>
    </row>
    <row r="166" spans="1:65" s="2" customFormat="1" ht="24.2" customHeight="1">
      <c r="A166" s="31"/>
      <c r="B166" s="142"/>
      <c r="C166" s="169" t="s">
        <v>223</v>
      </c>
      <c r="D166" s="169" t="s">
        <v>177</v>
      </c>
      <c r="E166" s="170" t="s">
        <v>224</v>
      </c>
      <c r="F166" s="171" t="s">
        <v>225</v>
      </c>
      <c r="G166" s="172" t="s">
        <v>226</v>
      </c>
      <c r="H166" s="173">
        <v>8.8559999999999999</v>
      </c>
      <c r="I166" s="174"/>
      <c r="J166" s="175">
        <f>ROUND(I166*H166,2)</f>
        <v>0</v>
      </c>
      <c r="K166" s="171" t="s">
        <v>143</v>
      </c>
      <c r="L166" s="176"/>
      <c r="M166" s="177" t="s">
        <v>1</v>
      </c>
      <c r="N166" s="178" t="s">
        <v>43</v>
      </c>
      <c r="O166" s="57"/>
      <c r="P166" s="152">
        <f>O166*H166</f>
        <v>0</v>
      </c>
      <c r="Q166" s="152">
        <v>1E-3</v>
      </c>
      <c r="R166" s="152">
        <f>Q166*H166</f>
        <v>8.8559999999999993E-3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180</v>
      </c>
      <c r="AT166" s="154" t="s">
        <v>177</v>
      </c>
      <c r="AU166" s="154" t="s">
        <v>88</v>
      </c>
      <c r="AY166" s="16" t="s">
        <v>124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86</v>
      </c>
      <c r="BK166" s="155">
        <f>ROUND(I166*H166,2)</f>
        <v>0</v>
      </c>
      <c r="BL166" s="16" t="s">
        <v>169</v>
      </c>
      <c r="BM166" s="154" t="s">
        <v>227</v>
      </c>
    </row>
    <row r="167" spans="1:65" s="13" customFormat="1">
      <c r="B167" s="161"/>
      <c r="D167" s="156" t="s">
        <v>145</v>
      </c>
      <c r="F167" s="163" t="s">
        <v>228</v>
      </c>
      <c r="H167" s="164">
        <v>8.8559999999999999</v>
      </c>
      <c r="I167" s="165"/>
      <c r="L167" s="161"/>
      <c r="M167" s="166"/>
      <c r="N167" s="167"/>
      <c r="O167" s="167"/>
      <c r="P167" s="167"/>
      <c r="Q167" s="167"/>
      <c r="R167" s="167"/>
      <c r="S167" s="167"/>
      <c r="T167" s="168"/>
      <c r="AT167" s="162" t="s">
        <v>145</v>
      </c>
      <c r="AU167" s="162" t="s">
        <v>88</v>
      </c>
      <c r="AV167" s="13" t="s">
        <v>88</v>
      </c>
      <c r="AW167" s="13" t="s">
        <v>3</v>
      </c>
      <c r="AX167" s="13" t="s">
        <v>86</v>
      </c>
      <c r="AY167" s="162" t="s">
        <v>124</v>
      </c>
    </row>
    <row r="168" spans="1:65" s="2" customFormat="1" ht="24.2" customHeight="1">
      <c r="A168" s="31"/>
      <c r="B168" s="142"/>
      <c r="C168" s="143" t="s">
        <v>229</v>
      </c>
      <c r="D168" s="143" t="s">
        <v>127</v>
      </c>
      <c r="E168" s="144" t="s">
        <v>230</v>
      </c>
      <c r="F168" s="145" t="s">
        <v>231</v>
      </c>
      <c r="G168" s="146" t="s">
        <v>206</v>
      </c>
      <c r="H168" s="147">
        <v>18</v>
      </c>
      <c r="I168" s="148"/>
      <c r="J168" s="149">
        <f>ROUND(I168*H168,2)</f>
        <v>0</v>
      </c>
      <c r="K168" s="145" t="s">
        <v>143</v>
      </c>
      <c r="L168" s="32"/>
      <c r="M168" s="150" t="s">
        <v>1</v>
      </c>
      <c r="N168" s="151" t="s">
        <v>43</v>
      </c>
      <c r="O168" s="57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169</v>
      </c>
      <c r="AT168" s="154" t="s">
        <v>127</v>
      </c>
      <c r="AU168" s="154" t="s">
        <v>88</v>
      </c>
      <c r="AY168" s="16" t="s">
        <v>124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6" t="s">
        <v>86</v>
      </c>
      <c r="BK168" s="155">
        <f>ROUND(I168*H168,2)</f>
        <v>0</v>
      </c>
      <c r="BL168" s="16" t="s">
        <v>169</v>
      </c>
      <c r="BM168" s="154" t="s">
        <v>232</v>
      </c>
    </row>
    <row r="169" spans="1:65" s="2" customFormat="1" ht="24.2" customHeight="1">
      <c r="A169" s="31"/>
      <c r="B169" s="142"/>
      <c r="C169" s="169" t="s">
        <v>233</v>
      </c>
      <c r="D169" s="169" t="s">
        <v>177</v>
      </c>
      <c r="E169" s="170" t="s">
        <v>234</v>
      </c>
      <c r="F169" s="171" t="s">
        <v>235</v>
      </c>
      <c r="G169" s="172" t="s">
        <v>226</v>
      </c>
      <c r="H169" s="173">
        <v>8.7479999999999993</v>
      </c>
      <c r="I169" s="174"/>
      <c r="J169" s="175">
        <f>ROUND(I169*H169,2)</f>
        <v>0</v>
      </c>
      <c r="K169" s="171" t="s">
        <v>143</v>
      </c>
      <c r="L169" s="176"/>
      <c r="M169" s="177" t="s">
        <v>1</v>
      </c>
      <c r="N169" s="178" t="s">
        <v>43</v>
      </c>
      <c r="O169" s="57"/>
      <c r="P169" s="152">
        <f>O169*H169</f>
        <v>0</v>
      </c>
      <c r="Q169" s="152">
        <v>1E-3</v>
      </c>
      <c r="R169" s="152">
        <f>Q169*H169</f>
        <v>8.7479999999999988E-3</v>
      </c>
      <c r="S169" s="152">
        <v>0</v>
      </c>
      <c r="T169" s="15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4" t="s">
        <v>180</v>
      </c>
      <c r="AT169" s="154" t="s">
        <v>177</v>
      </c>
      <c r="AU169" s="154" t="s">
        <v>88</v>
      </c>
      <c r="AY169" s="16" t="s">
        <v>124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6" t="s">
        <v>86</v>
      </c>
      <c r="BK169" s="155">
        <f>ROUND(I169*H169,2)</f>
        <v>0</v>
      </c>
      <c r="BL169" s="16" t="s">
        <v>169</v>
      </c>
      <c r="BM169" s="154" t="s">
        <v>236</v>
      </c>
    </row>
    <row r="170" spans="1:65" s="13" customFormat="1">
      <c r="B170" s="161"/>
      <c r="D170" s="156" t="s">
        <v>145</v>
      </c>
      <c r="F170" s="163" t="s">
        <v>237</v>
      </c>
      <c r="H170" s="164">
        <v>8.7479999999999993</v>
      </c>
      <c r="I170" s="165"/>
      <c r="L170" s="161"/>
      <c r="M170" s="166"/>
      <c r="N170" s="167"/>
      <c r="O170" s="167"/>
      <c r="P170" s="167"/>
      <c r="Q170" s="167"/>
      <c r="R170" s="167"/>
      <c r="S170" s="167"/>
      <c r="T170" s="168"/>
      <c r="AT170" s="162" t="s">
        <v>145</v>
      </c>
      <c r="AU170" s="162" t="s">
        <v>88</v>
      </c>
      <c r="AV170" s="13" t="s">
        <v>88</v>
      </c>
      <c r="AW170" s="13" t="s">
        <v>3</v>
      </c>
      <c r="AX170" s="13" t="s">
        <v>86</v>
      </c>
      <c r="AY170" s="162" t="s">
        <v>124</v>
      </c>
    </row>
    <row r="171" spans="1:65" s="2" customFormat="1" ht="24.2" customHeight="1">
      <c r="A171" s="31"/>
      <c r="B171" s="142"/>
      <c r="C171" s="143" t="s">
        <v>238</v>
      </c>
      <c r="D171" s="143" t="s">
        <v>127</v>
      </c>
      <c r="E171" s="144" t="s">
        <v>239</v>
      </c>
      <c r="F171" s="145" t="s">
        <v>240</v>
      </c>
      <c r="G171" s="146" t="s">
        <v>206</v>
      </c>
      <c r="H171" s="147">
        <v>18</v>
      </c>
      <c r="I171" s="148"/>
      <c r="J171" s="149">
        <f>ROUND(I171*H171,2)</f>
        <v>0</v>
      </c>
      <c r="K171" s="145" t="s">
        <v>143</v>
      </c>
      <c r="L171" s="32"/>
      <c r="M171" s="150" t="s">
        <v>1</v>
      </c>
      <c r="N171" s="151" t="s">
        <v>43</v>
      </c>
      <c r="O171" s="57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169</v>
      </c>
      <c r="AT171" s="154" t="s">
        <v>127</v>
      </c>
      <c r="AU171" s="154" t="s">
        <v>88</v>
      </c>
      <c r="AY171" s="16" t="s">
        <v>124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6" t="s">
        <v>86</v>
      </c>
      <c r="BK171" s="155">
        <f>ROUND(I171*H171,2)</f>
        <v>0</v>
      </c>
      <c r="BL171" s="16" t="s">
        <v>169</v>
      </c>
      <c r="BM171" s="154" t="s">
        <v>241</v>
      </c>
    </row>
    <row r="172" spans="1:65" s="2" customFormat="1" ht="24.2" customHeight="1">
      <c r="A172" s="31"/>
      <c r="B172" s="142"/>
      <c r="C172" s="169" t="s">
        <v>7</v>
      </c>
      <c r="D172" s="169" t="s">
        <v>177</v>
      </c>
      <c r="E172" s="170" t="s">
        <v>242</v>
      </c>
      <c r="F172" s="171" t="s">
        <v>243</v>
      </c>
      <c r="G172" s="172" t="s">
        <v>226</v>
      </c>
      <c r="H172" s="173">
        <v>4.4459999999999997</v>
      </c>
      <c r="I172" s="174"/>
      <c r="J172" s="175">
        <f>ROUND(I172*H172,2)</f>
        <v>0</v>
      </c>
      <c r="K172" s="171" t="s">
        <v>143</v>
      </c>
      <c r="L172" s="176"/>
      <c r="M172" s="177" t="s">
        <v>1</v>
      </c>
      <c r="N172" s="178" t="s">
        <v>43</v>
      </c>
      <c r="O172" s="57"/>
      <c r="P172" s="152">
        <f>O172*H172</f>
        <v>0</v>
      </c>
      <c r="Q172" s="152">
        <v>1E-3</v>
      </c>
      <c r="R172" s="152">
        <f>Q172*H172</f>
        <v>4.4459999999999994E-3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180</v>
      </c>
      <c r="AT172" s="154" t="s">
        <v>177</v>
      </c>
      <c r="AU172" s="154" t="s">
        <v>88</v>
      </c>
      <c r="AY172" s="16" t="s">
        <v>124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6" t="s">
        <v>86</v>
      </c>
      <c r="BK172" s="155">
        <f>ROUND(I172*H172,2)</f>
        <v>0</v>
      </c>
      <c r="BL172" s="16" t="s">
        <v>169</v>
      </c>
      <c r="BM172" s="154" t="s">
        <v>244</v>
      </c>
    </row>
    <row r="173" spans="1:65" s="13" customFormat="1">
      <c r="B173" s="161"/>
      <c r="D173" s="156" t="s">
        <v>145</v>
      </c>
      <c r="F173" s="163" t="s">
        <v>245</v>
      </c>
      <c r="H173" s="164">
        <v>4.4459999999999997</v>
      </c>
      <c r="I173" s="165"/>
      <c r="L173" s="161"/>
      <c r="M173" s="187"/>
      <c r="N173" s="188"/>
      <c r="O173" s="188"/>
      <c r="P173" s="188"/>
      <c r="Q173" s="188"/>
      <c r="R173" s="188"/>
      <c r="S173" s="188"/>
      <c r="T173" s="189"/>
      <c r="AT173" s="162" t="s">
        <v>145</v>
      </c>
      <c r="AU173" s="162" t="s">
        <v>88</v>
      </c>
      <c r="AV173" s="13" t="s">
        <v>88</v>
      </c>
      <c r="AW173" s="13" t="s">
        <v>3</v>
      </c>
      <c r="AX173" s="13" t="s">
        <v>86</v>
      </c>
      <c r="AY173" s="162" t="s">
        <v>124</v>
      </c>
    </row>
    <row r="174" spans="1:65" s="2" customFormat="1" ht="6.95" customHeight="1">
      <c r="A174" s="31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32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autoFilter ref="C121:K17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>
      <selection activeCell="W39" sqref="W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4" t="str">
        <f>'Rekapitulace zakázky'!K6</f>
        <v>VD Roudnice nad Labem, oprava pohonů uzávěrů obtoků VPK</v>
      </c>
      <c r="F7" s="235"/>
      <c r="G7" s="235"/>
      <c r="H7" s="235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0" t="s">
        <v>246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zakázky'!E14</f>
        <v>Vyplň údaj</v>
      </c>
      <c r="F18" s="200"/>
      <c r="G18" s="200"/>
      <c r="H18" s="20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5" t="s">
        <v>1</v>
      </c>
      <c r="F27" s="205"/>
      <c r="G27" s="205"/>
      <c r="H27" s="20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ROUND((SUM(BE124:BE159)),  2)</f>
        <v>0</v>
      </c>
      <c r="G33" s="31"/>
      <c r="H33" s="31"/>
      <c r="I33" s="99">
        <v>0.21</v>
      </c>
      <c r="J33" s="98">
        <f>ROUND(((SUM(BE124:BE159))*I33),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ROUND((SUM(BF124:BF159)),  2)</f>
        <v>0</v>
      </c>
      <c r="G34" s="31"/>
      <c r="H34" s="31"/>
      <c r="I34" s="99">
        <v>0.15</v>
      </c>
      <c r="J34" s="98">
        <f>ROUND(((SUM(BF124:BF159))*I34),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ROUND((SUM(BG124:BG159)),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ROUND((SUM(BH124:BH159)),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ROUND((SUM(BI124:BI159)),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4" t="str">
        <f>E7</f>
        <v>VD Roudnice nad Labem, oprava pohonů uzávěrů obtoků VPK</v>
      </c>
      <c r="F85" s="235"/>
      <c r="G85" s="235"/>
      <c r="H85" s="23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0" t="str">
        <f>E9</f>
        <v>PS2_EEASR - PS 2. Část elektro + ASŘ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Roudnice nad Labem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247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customHeight="1">
      <c r="B98" s="115"/>
      <c r="D98" s="116" t="s">
        <v>248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9.899999999999999" customHeight="1">
      <c r="B99" s="115"/>
      <c r="D99" s="116" t="s">
        <v>249</v>
      </c>
      <c r="E99" s="117"/>
      <c r="F99" s="117"/>
      <c r="G99" s="117"/>
      <c r="H99" s="117"/>
      <c r="I99" s="117"/>
      <c r="J99" s="118">
        <f>J144</f>
        <v>0</v>
      </c>
      <c r="L99" s="115"/>
    </row>
    <row r="100" spans="1:31" s="9" customFormat="1" ht="24.95" customHeight="1">
      <c r="B100" s="111"/>
      <c r="D100" s="112" t="s">
        <v>250</v>
      </c>
      <c r="E100" s="113"/>
      <c r="F100" s="113"/>
      <c r="G100" s="113"/>
      <c r="H100" s="113"/>
      <c r="I100" s="113"/>
      <c r="J100" s="114">
        <f>J146</f>
        <v>0</v>
      </c>
      <c r="L100" s="111"/>
    </row>
    <row r="101" spans="1:31" s="10" customFormat="1" ht="19.899999999999999" customHeight="1">
      <c r="B101" s="115"/>
      <c r="D101" s="116" t="s">
        <v>251</v>
      </c>
      <c r="E101" s="117"/>
      <c r="F101" s="117"/>
      <c r="G101" s="117"/>
      <c r="H101" s="117"/>
      <c r="I101" s="117"/>
      <c r="J101" s="118">
        <f>J147</f>
        <v>0</v>
      </c>
      <c r="L101" s="115"/>
    </row>
    <row r="102" spans="1:31" s="9" customFormat="1" ht="24.95" customHeight="1">
      <c r="B102" s="111"/>
      <c r="D102" s="112" t="s">
        <v>252</v>
      </c>
      <c r="E102" s="113"/>
      <c r="F102" s="113"/>
      <c r="G102" s="113"/>
      <c r="H102" s="113"/>
      <c r="I102" s="113"/>
      <c r="J102" s="114">
        <f>J154</f>
        <v>0</v>
      </c>
      <c r="L102" s="111"/>
    </row>
    <row r="103" spans="1:31" s="10" customFormat="1" ht="19.899999999999999" customHeight="1">
      <c r="B103" s="115"/>
      <c r="D103" s="116" t="s">
        <v>253</v>
      </c>
      <c r="E103" s="117"/>
      <c r="F103" s="117"/>
      <c r="G103" s="117"/>
      <c r="H103" s="117"/>
      <c r="I103" s="117"/>
      <c r="J103" s="118">
        <f>J155</f>
        <v>0</v>
      </c>
      <c r="L103" s="115"/>
    </row>
    <row r="104" spans="1:31" s="10" customFormat="1" ht="19.899999999999999" customHeight="1">
      <c r="B104" s="115"/>
      <c r="D104" s="116" t="s">
        <v>254</v>
      </c>
      <c r="E104" s="117"/>
      <c r="F104" s="117"/>
      <c r="G104" s="117"/>
      <c r="H104" s="117"/>
      <c r="I104" s="117"/>
      <c r="J104" s="118">
        <f>J157</f>
        <v>0</v>
      </c>
      <c r="L104" s="115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109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4" t="str">
        <f>E7</f>
        <v>VD Roudnice nad Labem, oprava pohonů uzávěrů obtoků VPK</v>
      </c>
      <c r="F114" s="235"/>
      <c r="G114" s="235"/>
      <c r="H114" s="235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96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20" t="str">
        <f>E9</f>
        <v>PS2_EEASR - PS 2. Část elektro + ASŘ</v>
      </c>
      <c r="F116" s="233"/>
      <c r="G116" s="233"/>
      <c r="H116" s="233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21</v>
      </c>
      <c r="D118" s="31"/>
      <c r="E118" s="31"/>
      <c r="F118" s="24" t="str">
        <f>F12</f>
        <v>VD Roudnice nad Labem</v>
      </c>
      <c r="G118" s="31"/>
      <c r="H118" s="31"/>
      <c r="I118" s="26" t="s">
        <v>23</v>
      </c>
      <c r="J118" s="54" t="str">
        <f>IF(J12="","",J12)</f>
        <v>21. 10. 2022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25</v>
      </c>
      <c r="D120" s="31"/>
      <c r="E120" s="31"/>
      <c r="F120" s="24" t="str">
        <f>E15</f>
        <v>Povodí Labe, státní podnik</v>
      </c>
      <c r="G120" s="31"/>
      <c r="H120" s="31"/>
      <c r="I120" s="26" t="s">
        <v>32</v>
      </c>
      <c r="J120" s="29" t="str">
        <f>E21</f>
        <v>PS Profi, s.r.o.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30</v>
      </c>
      <c r="D121" s="31"/>
      <c r="E121" s="31"/>
      <c r="F121" s="24" t="str">
        <f>IF(E18="","",E18)</f>
        <v>Vyplň údaj</v>
      </c>
      <c r="G121" s="31"/>
      <c r="H121" s="31"/>
      <c r="I121" s="26" t="s">
        <v>35</v>
      </c>
      <c r="J121" s="29" t="str">
        <f>E24</f>
        <v>MD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19"/>
      <c r="B123" s="120"/>
      <c r="C123" s="121" t="s">
        <v>110</v>
      </c>
      <c r="D123" s="122" t="s">
        <v>63</v>
      </c>
      <c r="E123" s="122" t="s">
        <v>59</v>
      </c>
      <c r="F123" s="122" t="s">
        <v>60</v>
      </c>
      <c r="G123" s="122" t="s">
        <v>111</v>
      </c>
      <c r="H123" s="122" t="s">
        <v>112</v>
      </c>
      <c r="I123" s="122" t="s">
        <v>113</v>
      </c>
      <c r="J123" s="122" t="s">
        <v>100</v>
      </c>
      <c r="K123" s="123" t="s">
        <v>114</v>
      </c>
      <c r="L123" s="124"/>
      <c r="M123" s="61" t="s">
        <v>1</v>
      </c>
      <c r="N123" s="62" t="s">
        <v>42</v>
      </c>
      <c r="O123" s="62" t="s">
        <v>115</v>
      </c>
      <c r="P123" s="62" t="s">
        <v>116</v>
      </c>
      <c r="Q123" s="62" t="s">
        <v>117</v>
      </c>
      <c r="R123" s="62" t="s">
        <v>118</v>
      </c>
      <c r="S123" s="62" t="s">
        <v>119</v>
      </c>
      <c r="T123" s="63" t="s">
        <v>120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1"/>
      <c r="B124" s="32"/>
      <c r="C124" s="68" t="s">
        <v>121</v>
      </c>
      <c r="D124" s="31"/>
      <c r="E124" s="31"/>
      <c r="F124" s="31"/>
      <c r="G124" s="31"/>
      <c r="H124" s="31"/>
      <c r="I124" s="31"/>
      <c r="J124" s="125">
        <f>BK124</f>
        <v>0</v>
      </c>
      <c r="K124" s="31"/>
      <c r="L124" s="32"/>
      <c r="M124" s="64"/>
      <c r="N124" s="55"/>
      <c r="O124" s="65"/>
      <c r="P124" s="126">
        <f>P125+P146+P154</f>
        <v>0</v>
      </c>
      <c r="Q124" s="65"/>
      <c r="R124" s="126">
        <f>R125+R146+R154</f>
        <v>0</v>
      </c>
      <c r="S124" s="65"/>
      <c r="T124" s="127">
        <f>T125+T146+T154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77</v>
      </c>
      <c r="AU124" s="16" t="s">
        <v>102</v>
      </c>
      <c r="BK124" s="128">
        <f>BK125+BK146+BK154</f>
        <v>0</v>
      </c>
    </row>
    <row r="125" spans="1:65" s="12" customFormat="1" ht="25.9" customHeight="1">
      <c r="B125" s="129"/>
      <c r="D125" s="130" t="s">
        <v>77</v>
      </c>
      <c r="E125" s="131" t="s">
        <v>177</v>
      </c>
      <c r="F125" s="131" t="s">
        <v>255</v>
      </c>
      <c r="I125" s="132"/>
      <c r="J125" s="133">
        <f>BK125</f>
        <v>0</v>
      </c>
      <c r="L125" s="129"/>
      <c r="M125" s="134"/>
      <c r="N125" s="135"/>
      <c r="O125" s="135"/>
      <c r="P125" s="136">
        <f>P126+P144</f>
        <v>0</v>
      </c>
      <c r="Q125" s="135"/>
      <c r="R125" s="136">
        <f>R126+R144</f>
        <v>0</v>
      </c>
      <c r="S125" s="135"/>
      <c r="T125" s="137">
        <f>T126+T144</f>
        <v>0</v>
      </c>
      <c r="AR125" s="130" t="s">
        <v>139</v>
      </c>
      <c r="AT125" s="138" t="s">
        <v>77</v>
      </c>
      <c r="AU125" s="138" t="s">
        <v>78</v>
      </c>
      <c r="AY125" s="130" t="s">
        <v>124</v>
      </c>
      <c r="BK125" s="139">
        <f>BK126+BK144</f>
        <v>0</v>
      </c>
    </row>
    <row r="126" spans="1:65" s="12" customFormat="1" ht="22.9" customHeight="1">
      <c r="B126" s="129"/>
      <c r="D126" s="130" t="s">
        <v>77</v>
      </c>
      <c r="E126" s="140" t="s">
        <v>256</v>
      </c>
      <c r="F126" s="140" t="s">
        <v>257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SUM(P127:P143)</f>
        <v>0</v>
      </c>
      <c r="Q126" s="135"/>
      <c r="R126" s="136">
        <f>SUM(R127:R143)</f>
        <v>0</v>
      </c>
      <c r="S126" s="135"/>
      <c r="T126" s="137">
        <f>SUM(T127:T143)</f>
        <v>0</v>
      </c>
      <c r="AR126" s="130" t="s">
        <v>139</v>
      </c>
      <c r="AT126" s="138" t="s">
        <v>77</v>
      </c>
      <c r="AU126" s="138" t="s">
        <v>86</v>
      </c>
      <c r="AY126" s="130" t="s">
        <v>124</v>
      </c>
      <c r="BK126" s="139">
        <f>SUM(BK127:BK143)</f>
        <v>0</v>
      </c>
    </row>
    <row r="127" spans="1:65" s="2" customFormat="1" ht="16.5" customHeight="1">
      <c r="A127" s="31"/>
      <c r="B127" s="142"/>
      <c r="C127" s="143" t="s">
        <v>86</v>
      </c>
      <c r="D127" s="143" t="s">
        <v>127</v>
      </c>
      <c r="E127" s="144" t="s">
        <v>258</v>
      </c>
      <c r="F127" s="145" t="s">
        <v>259</v>
      </c>
      <c r="G127" s="146" t="s">
        <v>130</v>
      </c>
      <c r="H127" s="147">
        <v>1</v>
      </c>
      <c r="I127" s="148"/>
      <c r="J127" s="149">
        <f>ROUND(I127*H127,2)</f>
        <v>0</v>
      </c>
      <c r="K127" s="145" t="s">
        <v>1</v>
      </c>
      <c r="L127" s="32"/>
      <c r="M127" s="150" t="s">
        <v>1</v>
      </c>
      <c r="N127" s="151" t="s">
        <v>43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260</v>
      </c>
      <c r="AT127" s="154" t="s">
        <v>127</v>
      </c>
      <c r="AU127" s="154" t="s">
        <v>88</v>
      </c>
      <c r="AY127" s="16" t="s">
        <v>124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86</v>
      </c>
      <c r="BK127" s="155">
        <f>ROUND(I127*H127,2)</f>
        <v>0</v>
      </c>
      <c r="BL127" s="16" t="s">
        <v>260</v>
      </c>
      <c r="BM127" s="154" t="s">
        <v>261</v>
      </c>
    </row>
    <row r="128" spans="1:65" s="2" customFormat="1" ht="21.75" customHeight="1">
      <c r="A128" s="31"/>
      <c r="B128" s="142"/>
      <c r="C128" s="143" t="s">
        <v>88</v>
      </c>
      <c r="D128" s="143" t="s">
        <v>127</v>
      </c>
      <c r="E128" s="144" t="s">
        <v>262</v>
      </c>
      <c r="F128" s="145" t="s">
        <v>263</v>
      </c>
      <c r="G128" s="146" t="s">
        <v>130</v>
      </c>
      <c r="H128" s="147">
        <v>1</v>
      </c>
      <c r="I128" s="148"/>
      <c r="J128" s="149">
        <f>ROUND(I128*H128,2)</f>
        <v>0</v>
      </c>
      <c r="K128" s="145" t="s">
        <v>1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260</v>
      </c>
      <c r="AT128" s="154" t="s">
        <v>127</v>
      </c>
      <c r="AU128" s="154" t="s">
        <v>88</v>
      </c>
      <c r="AY128" s="16" t="s">
        <v>124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260</v>
      </c>
      <c r="BM128" s="154" t="s">
        <v>264</v>
      </c>
    </row>
    <row r="129" spans="1:65" s="2" customFormat="1" ht="48.75">
      <c r="A129" s="31"/>
      <c r="B129" s="32"/>
      <c r="C129" s="31"/>
      <c r="D129" s="156" t="s">
        <v>133</v>
      </c>
      <c r="E129" s="31"/>
      <c r="F129" s="157" t="s">
        <v>265</v>
      </c>
      <c r="G129" s="31"/>
      <c r="H129" s="31"/>
      <c r="I129" s="158"/>
      <c r="J129" s="31"/>
      <c r="K129" s="31"/>
      <c r="L129" s="32"/>
      <c r="M129" s="159"/>
      <c r="N129" s="160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133</v>
      </c>
      <c r="AU129" s="16" t="s">
        <v>88</v>
      </c>
    </row>
    <row r="130" spans="1:65" s="2" customFormat="1" ht="24.2" customHeight="1">
      <c r="A130" s="31"/>
      <c r="B130" s="142"/>
      <c r="C130" s="169" t="s">
        <v>139</v>
      </c>
      <c r="D130" s="169" t="s">
        <v>177</v>
      </c>
      <c r="E130" s="170" t="s">
        <v>266</v>
      </c>
      <c r="F130" s="171" t="s">
        <v>267</v>
      </c>
      <c r="G130" s="172" t="s">
        <v>130</v>
      </c>
      <c r="H130" s="173">
        <v>1</v>
      </c>
      <c r="I130" s="174"/>
      <c r="J130" s="175">
        <f>ROUND(I130*H130,2)</f>
        <v>0</v>
      </c>
      <c r="K130" s="171" t="s">
        <v>1</v>
      </c>
      <c r="L130" s="176"/>
      <c r="M130" s="177" t="s">
        <v>1</v>
      </c>
      <c r="N130" s="178" t="s">
        <v>43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268</v>
      </c>
      <c r="AT130" s="154" t="s">
        <v>177</v>
      </c>
      <c r="AU130" s="154" t="s">
        <v>88</v>
      </c>
      <c r="AY130" s="16" t="s">
        <v>124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86</v>
      </c>
      <c r="BK130" s="155">
        <f>ROUND(I130*H130,2)</f>
        <v>0</v>
      </c>
      <c r="BL130" s="16" t="s">
        <v>260</v>
      </c>
      <c r="BM130" s="154" t="s">
        <v>269</v>
      </c>
    </row>
    <row r="131" spans="1:65" s="2" customFormat="1" ht="29.25">
      <c r="A131" s="31"/>
      <c r="B131" s="32"/>
      <c r="C131" s="31"/>
      <c r="D131" s="156" t="s">
        <v>133</v>
      </c>
      <c r="E131" s="31"/>
      <c r="F131" s="157" t="s">
        <v>270</v>
      </c>
      <c r="G131" s="31"/>
      <c r="H131" s="31"/>
      <c r="I131" s="158"/>
      <c r="J131" s="31"/>
      <c r="K131" s="31"/>
      <c r="L131" s="32"/>
      <c r="M131" s="159"/>
      <c r="N131" s="160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133</v>
      </c>
      <c r="AU131" s="16" t="s">
        <v>88</v>
      </c>
    </row>
    <row r="132" spans="1:65" s="2" customFormat="1" ht="24.2" customHeight="1">
      <c r="A132" s="31"/>
      <c r="B132" s="142"/>
      <c r="C132" s="169" t="s">
        <v>131</v>
      </c>
      <c r="D132" s="169" t="s">
        <v>177</v>
      </c>
      <c r="E132" s="170" t="s">
        <v>271</v>
      </c>
      <c r="F132" s="171" t="s">
        <v>272</v>
      </c>
      <c r="G132" s="172" t="s">
        <v>130</v>
      </c>
      <c r="H132" s="173">
        <v>1</v>
      </c>
      <c r="I132" s="174"/>
      <c r="J132" s="175">
        <f>ROUND(I132*H132,2)</f>
        <v>0</v>
      </c>
      <c r="K132" s="171" t="s">
        <v>1</v>
      </c>
      <c r="L132" s="176"/>
      <c r="M132" s="177" t="s">
        <v>1</v>
      </c>
      <c r="N132" s="178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268</v>
      </c>
      <c r="AT132" s="154" t="s">
        <v>177</v>
      </c>
      <c r="AU132" s="154" t="s">
        <v>88</v>
      </c>
      <c r="AY132" s="16" t="s">
        <v>124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260</v>
      </c>
      <c r="BM132" s="154" t="s">
        <v>273</v>
      </c>
    </row>
    <row r="133" spans="1:65" s="2" customFormat="1" ht="29.25">
      <c r="A133" s="31"/>
      <c r="B133" s="32"/>
      <c r="C133" s="31"/>
      <c r="D133" s="156" t="s">
        <v>133</v>
      </c>
      <c r="E133" s="31"/>
      <c r="F133" s="157" t="s">
        <v>274</v>
      </c>
      <c r="G133" s="31"/>
      <c r="H133" s="31"/>
      <c r="I133" s="158"/>
      <c r="J133" s="31"/>
      <c r="K133" s="31"/>
      <c r="L133" s="32"/>
      <c r="M133" s="159"/>
      <c r="N133" s="160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133</v>
      </c>
      <c r="AU133" s="16" t="s">
        <v>88</v>
      </c>
    </row>
    <row r="134" spans="1:65" s="2" customFormat="1" ht="24.2" customHeight="1">
      <c r="A134" s="31"/>
      <c r="B134" s="142"/>
      <c r="C134" s="169" t="s">
        <v>150</v>
      </c>
      <c r="D134" s="169" t="s">
        <v>177</v>
      </c>
      <c r="E134" s="170" t="s">
        <v>275</v>
      </c>
      <c r="F134" s="171" t="s">
        <v>276</v>
      </c>
      <c r="G134" s="172" t="s">
        <v>130</v>
      </c>
      <c r="H134" s="173">
        <v>1</v>
      </c>
      <c r="I134" s="174"/>
      <c r="J134" s="175">
        <f>ROUND(I134*H134,2)</f>
        <v>0</v>
      </c>
      <c r="K134" s="171" t="s">
        <v>1</v>
      </c>
      <c r="L134" s="176"/>
      <c r="M134" s="177" t="s">
        <v>1</v>
      </c>
      <c r="N134" s="178" t="s">
        <v>43</v>
      </c>
      <c r="O134" s="57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268</v>
      </c>
      <c r="AT134" s="154" t="s">
        <v>177</v>
      </c>
      <c r="AU134" s="154" t="s">
        <v>88</v>
      </c>
      <c r="AY134" s="16" t="s">
        <v>124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6" t="s">
        <v>86</v>
      </c>
      <c r="BK134" s="155">
        <f>ROUND(I134*H134,2)</f>
        <v>0</v>
      </c>
      <c r="BL134" s="16" t="s">
        <v>260</v>
      </c>
      <c r="BM134" s="154" t="s">
        <v>277</v>
      </c>
    </row>
    <row r="135" spans="1:65" s="2" customFormat="1" ht="29.25">
      <c r="A135" s="31"/>
      <c r="B135" s="32"/>
      <c r="C135" s="31"/>
      <c r="D135" s="156" t="s">
        <v>133</v>
      </c>
      <c r="E135" s="31"/>
      <c r="F135" s="157" t="s">
        <v>278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133</v>
      </c>
      <c r="AU135" s="16" t="s">
        <v>88</v>
      </c>
    </row>
    <row r="136" spans="1:65" s="2" customFormat="1" ht="24.2" customHeight="1">
      <c r="A136" s="31"/>
      <c r="B136" s="142"/>
      <c r="C136" s="169" t="s">
        <v>157</v>
      </c>
      <c r="D136" s="169" t="s">
        <v>177</v>
      </c>
      <c r="E136" s="170" t="s">
        <v>279</v>
      </c>
      <c r="F136" s="171" t="s">
        <v>280</v>
      </c>
      <c r="G136" s="172" t="s">
        <v>130</v>
      </c>
      <c r="H136" s="173">
        <v>1</v>
      </c>
      <c r="I136" s="174"/>
      <c r="J136" s="175">
        <f>ROUND(I136*H136,2)</f>
        <v>0</v>
      </c>
      <c r="K136" s="171" t="s">
        <v>1</v>
      </c>
      <c r="L136" s="176"/>
      <c r="M136" s="177" t="s">
        <v>1</v>
      </c>
      <c r="N136" s="178" t="s">
        <v>43</v>
      </c>
      <c r="O136" s="57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268</v>
      </c>
      <c r="AT136" s="154" t="s">
        <v>177</v>
      </c>
      <c r="AU136" s="154" t="s">
        <v>88</v>
      </c>
      <c r="AY136" s="16" t="s">
        <v>124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6" t="s">
        <v>86</v>
      </c>
      <c r="BK136" s="155">
        <f>ROUND(I136*H136,2)</f>
        <v>0</v>
      </c>
      <c r="BL136" s="16" t="s">
        <v>260</v>
      </c>
      <c r="BM136" s="154" t="s">
        <v>281</v>
      </c>
    </row>
    <row r="137" spans="1:65" s="2" customFormat="1" ht="29.25">
      <c r="A137" s="31"/>
      <c r="B137" s="32"/>
      <c r="C137" s="31"/>
      <c r="D137" s="156" t="s">
        <v>133</v>
      </c>
      <c r="E137" s="31"/>
      <c r="F137" s="157" t="s">
        <v>282</v>
      </c>
      <c r="G137" s="31"/>
      <c r="H137" s="31"/>
      <c r="I137" s="158"/>
      <c r="J137" s="31"/>
      <c r="K137" s="31"/>
      <c r="L137" s="32"/>
      <c r="M137" s="159"/>
      <c r="N137" s="160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133</v>
      </c>
      <c r="AU137" s="16" t="s">
        <v>88</v>
      </c>
    </row>
    <row r="138" spans="1:65" s="2" customFormat="1" ht="16.5" customHeight="1">
      <c r="A138" s="31"/>
      <c r="B138" s="142"/>
      <c r="C138" s="169" t="s">
        <v>166</v>
      </c>
      <c r="D138" s="169" t="s">
        <v>177</v>
      </c>
      <c r="E138" s="170" t="s">
        <v>283</v>
      </c>
      <c r="F138" s="171" t="s">
        <v>284</v>
      </c>
      <c r="G138" s="172" t="s">
        <v>130</v>
      </c>
      <c r="H138" s="173">
        <v>1</v>
      </c>
      <c r="I138" s="174"/>
      <c r="J138" s="175">
        <f>ROUND(I138*H138,2)</f>
        <v>0</v>
      </c>
      <c r="K138" s="171" t="s">
        <v>1</v>
      </c>
      <c r="L138" s="176"/>
      <c r="M138" s="177" t="s">
        <v>1</v>
      </c>
      <c r="N138" s="178" t="s">
        <v>43</v>
      </c>
      <c r="O138" s="57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268</v>
      </c>
      <c r="AT138" s="154" t="s">
        <v>177</v>
      </c>
      <c r="AU138" s="154" t="s">
        <v>88</v>
      </c>
      <c r="AY138" s="16" t="s">
        <v>124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86</v>
      </c>
      <c r="BK138" s="155">
        <f>ROUND(I138*H138,2)</f>
        <v>0</v>
      </c>
      <c r="BL138" s="16" t="s">
        <v>260</v>
      </c>
      <c r="BM138" s="154" t="s">
        <v>285</v>
      </c>
    </row>
    <row r="139" spans="1:65" s="2" customFormat="1" ht="29.25">
      <c r="A139" s="31"/>
      <c r="B139" s="32"/>
      <c r="C139" s="31"/>
      <c r="D139" s="156" t="s">
        <v>133</v>
      </c>
      <c r="E139" s="31"/>
      <c r="F139" s="157" t="s">
        <v>286</v>
      </c>
      <c r="G139" s="31"/>
      <c r="H139" s="31"/>
      <c r="I139" s="158"/>
      <c r="J139" s="31"/>
      <c r="K139" s="31"/>
      <c r="L139" s="32"/>
      <c r="M139" s="159"/>
      <c r="N139" s="160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133</v>
      </c>
      <c r="AU139" s="16" t="s">
        <v>88</v>
      </c>
    </row>
    <row r="140" spans="1:65" s="2" customFormat="1" ht="16.5" customHeight="1">
      <c r="A140" s="31"/>
      <c r="B140" s="142"/>
      <c r="C140" s="169" t="s">
        <v>172</v>
      </c>
      <c r="D140" s="169" t="s">
        <v>177</v>
      </c>
      <c r="E140" s="170" t="s">
        <v>287</v>
      </c>
      <c r="F140" s="171" t="s">
        <v>288</v>
      </c>
      <c r="G140" s="172" t="s">
        <v>130</v>
      </c>
      <c r="H140" s="173">
        <v>1</v>
      </c>
      <c r="I140" s="174"/>
      <c r="J140" s="175">
        <f>ROUND(I140*H140,2)</f>
        <v>0</v>
      </c>
      <c r="K140" s="171" t="s">
        <v>1</v>
      </c>
      <c r="L140" s="176"/>
      <c r="M140" s="177" t="s">
        <v>1</v>
      </c>
      <c r="N140" s="178" t="s">
        <v>43</v>
      </c>
      <c r="O140" s="57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268</v>
      </c>
      <c r="AT140" s="154" t="s">
        <v>177</v>
      </c>
      <c r="AU140" s="154" t="s">
        <v>88</v>
      </c>
      <c r="AY140" s="16" t="s">
        <v>124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6" t="s">
        <v>86</v>
      </c>
      <c r="BK140" s="155">
        <f>ROUND(I140*H140,2)</f>
        <v>0</v>
      </c>
      <c r="BL140" s="16" t="s">
        <v>260</v>
      </c>
      <c r="BM140" s="154" t="s">
        <v>289</v>
      </c>
    </row>
    <row r="141" spans="1:65" s="2" customFormat="1" ht="29.25">
      <c r="A141" s="31"/>
      <c r="B141" s="32"/>
      <c r="C141" s="31"/>
      <c r="D141" s="156" t="s">
        <v>133</v>
      </c>
      <c r="E141" s="31"/>
      <c r="F141" s="157" t="s">
        <v>290</v>
      </c>
      <c r="G141" s="31"/>
      <c r="H141" s="31"/>
      <c r="I141" s="158"/>
      <c r="J141" s="31"/>
      <c r="K141" s="31"/>
      <c r="L141" s="32"/>
      <c r="M141" s="159"/>
      <c r="N141" s="16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133</v>
      </c>
      <c r="AU141" s="16" t="s">
        <v>88</v>
      </c>
    </row>
    <row r="142" spans="1:65" s="2" customFormat="1" ht="16.5" customHeight="1">
      <c r="A142" s="31"/>
      <c r="B142" s="142"/>
      <c r="C142" s="169" t="s">
        <v>125</v>
      </c>
      <c r="D142" s="169" t="s">
        <v>177</v>
      </c>
      <c r="E142" s="170" t="s">
        <v>291</v>
      </c>
      <c r="F142" s="171" t="s">
        <v>292</v>
      </c>
      <c r="G142" s="172" t="s">
        <v>130</v>
      </c>
      <c r="H142" s="173">
        <v>1</v>
      </c>
      <c r="I142" s="174"/>
      <c r="J142" s="175">
        <f>ROUND(I142*H142,2)</f>
        <v>0</v>
      </c>
      <c r="K142" s="171" t="s">
        <v>1</v>
      </c>
      <c r="L142" s="176"/>
      <c r="M142" s="177" t="s">
        <v>1</v>
      </c>
      <c r="N142" s="178" t="s">
        <v>43</v>
      </c>
      <c r="O142" s="57"/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268</v>
      </c>
      <c r="AT142" s="154" t="s">
        <v>177</v>
      </c>
      <c r="AU142" s="154" t="s">
        <v>88</v>
      </c>
      <c r="AY142" s="16" t="s">
        <v>124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86</v>
      </c>
      <c r="BK142" s="155">
        <f>ROUND(I142*H142,2)</f>
        <v>0</v>
      </c>
      <c r="BL142" s="16" t="s">
        <v>260</v>
      </c>
      <c r="BM142" s="154" t="s">
        <v>293</v>
      </c>
    </row>
    <row r="143" spans="1:65" s="2" customFormat="1" ht="29.25">
      <c r="A143" s="31"/>
      <c r="B143" s="32"/>
      <c r="C143" s="31"/>
      <c r="D143" s="156" t="s">
        <v>133</v>
      </c>
      <c r="E143" s="31"/>
      <c r="F143" s="157" t="s">
        <v>294</v>
      </c>
      <c r="G143" s="31"/>
      <c r="H143" s="31"/>
      <c r="I143" s="158"/>
      <c r="J143" s="31"/>
      <c r="K143" s="31"/>
      <c r="L143" s="32"/>
      <c r="M143" s="159"/>
      <c r="N143" s="160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133</v>
      </c>
      <c r="AU143" s="16" t="s">
        <v>88</v>
      </c>
    </row>
    <row r="144" spans="1:65" s="12" customFormat="1" ht="22.9" customHeight="1">
      <c r="B144" s="129"/>
      <c r="D144" s="130" t="s">
        <v>77</v>
      </c>
      <c r="E144" s="140" t="s">
        <v>295</v>
      </c>
      <c r="F144" s="140" t="s">
        <v>296</v>
      </c>
      <c r="I144" s="132"/>
      <c r="J144" s="141">
        <f>BK144</f>
        <v>0</v>
      </c>
      <c r="L144" s="129"/>
      <c r="M144" s="134"/>
      <c r="N144" s="135"/>
      <c r="O144" s="135"/>
      <c r="P144" s="136">
        <f>P145</f>
        <v>0</v>
      </c>
      <c r="Q144" s="135"/>
      <c r="R144" s="136">
        <f>R145</f>
        <v>0</v>
      </c>
      <c r="S144" s="135"/>
      <c r="T144" s="137">
        <f>T145</f>
        <v>0</v>
      </c>
      <c r="AR144" s="130" t="s">
        <v>139</v>
      </c>
      <c r="AT144" s="138" t="s">
        <v>77</v>
      </c>
      <c r="AU144" s="138" t="s">
        <v>86</v>
      </c>
      <c r="AY144" s="130" t="s">
        <v>124</v>
      </c>
      <c r="BK144" s="139">
        <f>BK145</f>
        <v>0</v>
      </c>
    </row>
    <row r="145" spans="1:65" s="2" customFormat="1" ht="16.5" customHeight="1">
      <c r="A145" s="31"/>
      <c r="B145" s="142"/>
      <c r="C145" s="143" t="s">
        <v>183</v>
      </c>
      <c r="D145" s="143" t="s">
        <v>127</v>
      </c>
      <c r="E145" s="144" t="s">
        <v>297</v>
      </c>
      <c r="F145" s="145" t="s">
        <v>298</v>
      </c>
      <c r="G145" s="146" t="s">
        <v>299</v>
      </c>
      <c r="H145" s="147">
        <v>1</v>
      </c>
      <c r="I145" s="148"/>
      <c r="J145" s="149">
        <f>ROUND(I145*H145,2)</f>
        <v>0</v>
      </c>
      <c r="K145" s="145" t="s">
        <v>1</v>
      </c>
      <c r="L145" s="32"/>
      <c r="M145" s="150" t="s">
        <v>1</v>
      </c>
      <c r="N145" s="151" t="s">
        <v>43</v>
      </c>
      <c r="O145" s="57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260</v>
      </c>
      <c r="AT145" s="154" t="s">
        <v>127</v>
      </c>
      <c r="AU145" s="154" t="s">
        <v>88</v>
      </c>
      <c r="AY145" s="16" t="s">
        <v>124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6" t="s">
        <v>86</v>
      </c>
      <c r="BK145" s="155">
        <f>ROUND(I145*H145,2)</f>
        <v>0</v>
      </c>
      <c r="BL145" s="16" t="s">
        <v>260</v>
      </c>
      <c r="BM145" s="154" t="s">
        <v>300</v>
      </c>
    </row>
    <row r="146" spans="1:65" s="12" customFormat="1" ht="25.9" customHeight="1">
      <c r="B146" s="129"/>
      <c r="D146" s="130" t="s">
        <v>77</v>
      </c>
      <c r="E146" s="131" t="s">
        <v>301</v>
      </c>
      <c r="F146" s="131" t="s">
        <v>302</v>
      </c>
      <c r="I146" s="132"/>
      <c r="J146" s="133">
        <f>BK146</f>
        <v>0</v>
      </c>
      <c r="L146" s="129"/>
      <c r="M146" s="134"/>
      <c r="N146" s="135"/>
      <c r="O146" s="135"/>
      <c r="P146" s="136">
        <f>P147</f>
        <v>0</v>
      </c>
      <c r="Q146" s="135"/>
      <c r="R146" s="136">
        <f>R147</f>
        <v>0</v>
      </c>
      <c r="S146" s="135"/>
      <c r="T146" s="137">
        <f>T147</f>
        <v>0</v>
      </c>
      <c r="AR146" s="130" t="s">
        <v>139</v>
      </c>
      <c r="AT146" s="138" t="s">
        <v>77</v>
      </c>
      <c r="AU146" s="138" t="s">
        <v>78</v>
      </c>
      <c r="AY146" s="130" t="s">
        <v>124</v>
      </c>
      <c r="BK146" s="139">
        <f>BK147</f>
        <v>0</v>
      </c>
    </row>
    <row r="147" spans="1:65" s="12" customFormat="1" ht="22.9" customHeight="1">
      <c r="B147" s="129"/>
      <c r="D147" s="130" t="s">
        <v>77</v>
      </c>
      <c r="E147" s="140" t="s">
        <v>303</v>
      </c>
      <c r="F147" s="140" t="s">
        <v>304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SUM(P148:P153)</f>
        <v>0</v>
      </c>
      <c r="Q147" s="135"/>
      <c r="R147" s="136">
        <f>SUM(R148:R153)</f>
        <v>0</v>
      </c>
      <c r="S147" s="135"/>
      <c r="T147" s="137">
        <f>SUM(T148:T153)</f>
        <v>0</v>
      </c>
      <c r="AR147" s="130" t="s">
        <v>139</v>
      </c>
      <c r="AT147" s="138" t="s">
        <v>77</v>
      </c>
      <c r="AU147" s="138" t="s">
        <v>86</v>
      </c>
      <c r="AY147" s="130" t="s">
        <v>124</v>
      </c>
      <c r="BK147" s="139">
        <f>SUM(BK148:BK153)</f>
        <v>0</v>
      </c>
    </row>
    <row r="148" spans="1:65" s="2" customFormat="1" ht="16.5" customHeight="1">
      <c r="A148" s="31"/>
      <c r="B148" s="142"/>
      <c r="C148" s="143" t="s">
        <v>187</v>
      </c>
      <c r="D148" s="143" t="s">
        <v>127</v>
      </c>
      <c r="E148" s="144" t="s">
        <v>305</v>
      </c>
      <c r="F148" s="145" t="s">
        <v>306</v>
      </c>
      <c r="G148" s="146" t="s">
        <v>130</v>
      </c>
      <c r="H148" s="147">
        <v>1</v>
      </c>
      <c r="I148" s="148"/>
      <c r="J148" s="149">
        <f>ROUND(I148*H148,2)</f>
        <v>0</v>
      </c>
      <c r="K148" s="145" t="s">
        <v>1</v>
      </c>
      <c r="L148" s="32"/>
      <c r="M148" s="150" t="s">
        <v>1</v>
      </c>
      <c r="N148" s="151" t="s">
        <v>43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260</v>
      </c>
      <c r="AT148" s="154" t="s">
        <v>127</v>
      </c>
      <c r="AU148" s="154" t="s">
        <v>88</v>
      </c>
      <c r="AY148" s="16" t="s">
        <v>124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260</v>
      </c>
      <c r="BM148" s="154" t="s">
        <v>307</v>
      </c>
    </row>
    <row r="149" spans="1:65" s="2" customFormat="1" ht="29.25">
      <c r="A149" s="31"/>
      <c r="B149" s="32"/>
      <c r="C149" s="31"/>
      <c r="D149" s="156" t="s">
        <v>133</v>
      </c>
      <c r="E149" s="31"/>
      <c r="F149" s="157" t="s">
        <v>308</v>
      </c>
      <c r="G149" s="31"/>
      <c r="H149" s="31"/>
      <c r="I149" s="158"/>
      <c r="J149" s="31"/>
      <c r="K149" s="31"/>
      <c r="L149" s="32"/>
      <c r="M149" s="159"/>
      <c r="N149" s="160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133</v>
      </c>
      <c r="AU149" s="16" t="s">
        <v>88</v>
      </c>
    </row>
    <row r="150" spans="1:65" s="2" customFormat="1" ht="16.5" customHeight="1">
      <c r="A150" s="31"/>
      <c r="B150" s="142"/>
      <c r="C150" s="169" t="s">
        <v>192</v>
      </c>
      <c r="D150" s="169" t="s">
        <v>177</v>
      </c>
      <c r="E150" s="170" t="s">
        <v>309</v>
      </c>
      <c r="F150" s="171" t="s">
        <v>310</v>
      </c>
      <c r="G150" s="172" t="s">
        <v>130</v>
      </c>
      <c r="H150" s="173">
        <v>1</v>
      </c>
      <c r="I150" s="174"/>
      <c r="J150" s="175">
        <f>ROUND(I150*H150,2)</f>
        <v>0</v>
      </c>
      <c r="K150" s="171" t="s">
        <v>1</v>
      </c>
      <c r="L150" s="176"/>
      <c r="M150" s="177" t="s">
        <v>1</v>
      </c>
      <c r="N150" s="178" t="s">
        <v>43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268</v>
      </c>
      <c r="AT150" s="154" t="s">
        <v>177</v>
      </c>
      <c r="AU150" s="154" t="s">
        <v>88</v>
      </c>
      <c r="AY150" s="16" t="s">
        <v>124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86</v>
      </c>
      <c r="BK150" s="155">
        <f>ROUND(I150*H150,2)</f>
        <v>0</v>
      </c>
      <c r="BL150" s="16" t="s">
        <v>260</v>
      </c>
      <c r="BM150" s="154" t="s">
        <v>311</v>
      </c>
    </row>
    <row r="151" spans="1:65" s="2" customFormat="1" ht="29.25">
      <c r="A151" s="31"/>
      <c r="B151" s="32"/>
      <c r="C151" s="31"/>
      <c r="D151" s="156" t="s">
        <v>133</v>
      </c>
      <c r="E151" s="31"/>
      <c r="F151" s="157" t="s">
        <v>312</v>
      </c>
      <c r="G151" s="31"/>
      <c r="H151" s="31"/>
      <c r="I151" s="158"/>
      <c r="J151" s="31"/>
      <c r="K151" s="31"/>
      <c r="L151" s="32"/>
      <c r="M151" s="159"/>
      <c r="N151" s="160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133</v>
      </c>
      <c r="AU151" s="16" t="s">
        <v>88</v>
      </c>
    </row>
    <row r="152" spans="1:65" s="2" customFormat="1" ht="16.5" customHeight="1">
      <c r="A152" s="31"/>
      <c r="B152" s="142"/>
      <c r="C152" s="143" t="s">
        <v>197</v>
      </c>
      <c r="D152" s="143" t="s">
        <v>127</v>
      </c>
      <c r="E152" s="144" t="s">
        <v>313</v>
      </c>
      <c r="F152" s="145" t="s">
        <v>314</v>
      </c>
      <c r="G152" s="146" t="s">
        <v>130</v>
      </c>
      <c r="H152" s="147">
        <v>1</v>
      </c>
      <c r="I152" s="148"/>
      <c r="J152" s="149">
        <f>ROUND(I152*H152,2)</f>
        <v>0</v>
      </c>
      <c r="K152" s="145" t="s">
        <v>1</v>
      </c>
      <c r="L152" s="32"/>
      <c r="M152" s="150" t="s">
        <v>1</v>
      </c>
      <c r="N152" s="151" t="s">
        <v>43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260</v>
      </c>
      <c r="AT152" s="154" t="s">
        <v>127</v>
      </c>
      <c r="AU152" s="154" t="s">
        <v>88</v>
      </c>
      <c r="AY152" s="16" t="s">
        <v>124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86</v>
      </c>
      <c r="BK152" s="155">
        <f>ROUND(I152*H152,2)</f>
        <v>0</v>
      </c>
      <c r="BL152" s="16" t="s">
        <v>260</v>
      </c>
      <c r="BM152" s="154" t="s">
        <v>315</v>
      </c>
    </row>
    <row r="153" spans="1:65" s="2" customFormat="1" ht="19.5">
      <c r="A153" s="31"/>
      <c r="B153" s="32"/>
      <c r="C153" s="31"/>
      <c r="D153" s="156" t="s">
        <v>133</v>
      </c>
      <c r="E153" s="31"/>
      <c r="F153" s="157" t="s">
        <v>316</v>
      </c>
      <c r="G153" s="31"/>
      <c r="H153" s="31"/>
      <c r="I153" s="158"/>
      <c r="J153" s="31"/>
      <c r="K153" s="31"/>
      <c r="L153" s="32"/>
      <c r="M153" s="159"/>
      <c r="N153" s="160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133</v>
      </c>
      <c r="AU153" s="16" t="s">
        <v>88</v>
      </c>
    </row>
    <row r="154" spans="1:65" s="12" customFormat="1" ht="25.9" customHeight="1">
      <c r="B154" s="129"/>
      <c r="D154" s="130" t="s">
        <v>77</v>
      </c>
      <c r="E154" s="131" t="s">
        <v>317</v>
      </c>
      <c r="F154" s="131" t="s">
        <v>318</v>
      </c>
      <c r="I154" s="132"/>
      <c r="J154" s="133">
        <f>BK154</f>
        <v>0</v>
      </c>
      <c r="L154" s="129"/>
      <c r="M154" s="134"/>
      <c r="N154" s="135"/>
      <c r="O154" s="135"/>
      <c r="P154" s="136">
        <f>P155+P157</f>
        <v>0</v>
      </c>
      <c r="Q154" s="135"/>
      <c r="R154" s="136">
        <f>R155+R157</f>
        <v>0</v>
      </c>
      <c r="S154" s="135"/>
      <c r="T154" s="137">
        <f>T155+T157</f>
        <v>0</v>
      </c>
      <c r="AR154" s="130" t="s">
        <v>150</v>
      </c>
      <c r="AT154" s="138" t="s">
        <v>77</v>
      </c>
      <c r="AU154" s="138" t="s">
        <v>78</v>
      </c>
      <c r="AY154" s="130" t="s">
        <v>124</v>
      </c>
      <c r="BK154" s="139">
        <f>BK155+BK157</f>
        <v>0</v>
      </c>
    </row>
    <row r="155" spans="1:65" s="12" customFormat="1" ht="22.9" customHeight="1">
      <c r="B155" s="129"/>
      <c r="D155" s="130" t="s">
        <v>77</v>
      </c>
      <c r="E155" s="140" t="s">
        <v>319</v>
      </c>
      <c r="F155" s="140" t="s">
        <v>320</v>
      </c>
      <c r="I155" s="132"/>
      <c r="J155" s="141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0</v>
      </c>
      <c r="S155" s="135"/>
      <c r="T155" s="137">
        <f>T156</f>
        <v>0</v>
      </c>
      <c r="AR155" s="130" t="s">
        <v>150</v>
      </c>
      <c r="AT155" s="138" t="s">
        <v>77</v>
      </c>
      <c r="AU155" s="138" t="s">
        <v>86</v>
      </c>
      <c r="AY155" s="130" t="s">
        <v>124</v>
      </c>
      <c r="BK155" s="139">
        <f>BK156</f>
        <v>0</v>
      </c>
    </row>
    <row r="156" spans="1:65" s="2" customFormat="1" ht="16.5" customHeight="1">
      <c r="A156" s="31"/>
      <c r="B156" s="142"/>
      <c r="C156" s="143" t="s">
        <v>203</v>
      </c>
      <c r="D156" s="143" t="s">
        <v>127</v>
      </c>
      <c r="E156" s="144" t="s">
        <v>321</v>
      </c>
      <c r="F156" s="145" t="s">
        <v>322</v>
      </c>
      <c r="G156" s="146" t="s">
        <v>130</v>
      </c>
      <c r="H156" s="147">
        <v>1</v>
      </c>
      <c r="I156" s="148"/>
      <c r="J156" s="149">
        <f>ROUND(I156*H156,2)</f>
        <v>0</v>
      </c>
      <c r="K156" s="145" t="s">
        <v>143</v>
      </c>
      <c r="L156" s="32"/>
      <c r="M156" s="150" t="s">
        <v>1</v>
      </c>
      <c r="N156" s="151" t="s">
        <v>43</v>
      </c>
      <c r="O156" s="57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323</v>
      </c>
      <c r="AT156" s="154" t="s">
        <v>127</v>
      </c>
      <c r="AU156" s="154" t="s">
        <v>88</v>
      </c>
      <c r="AY156" s="16" t="s">
        <v>124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6" t="s">
        <v>86</v>
      </c>
      <c r="BK156" s="155">
        <f>ROUND(I156*H156,2)</f>
        <v>0</v>
      </c>
      <c r="BL156" s="16" t="s">
        <v>323</v>
      </c>
      <c r="BM156" s="154" t="s">
        <v>324</v>
      </c>
    </row>
    <row r="157" spans="1:65" s="12" customFormat="1" ht="22.9" customHeight="1">
      <c r="B157" s="129"/>
      <c r="D157" s="130" t="s">
        <v>77</v>
      </c>
      <c r="E157" s="140" t="s">
        <v>325</v>
      </c>
      <c r="F157" s="140" t="s">
        <v>326</v>
      </c>
      <c r="I157" s="132"/>
      <c r="J157" s="141">
        <f>BK157</f>
        <v>0</v>
      </c>
      <c r="L157" s="129"/>
      <c r="M157" s="134"/>
      <c r="N157" s="135"/>
      <c r="O157" s="135"/>
      <c r="P157" s="136">
        <f>SUM(P158:P159)</f>
        <v>0</v>
      </c>
      <c r="Q157" s="135"/>
      <c r="R157" s="136">
        <f>SUM(R158:R159)</f>
        <v>0</v>
      </c>
      <c r="S157" s="135"/>
      <c r="T157" s="137">
        <f>SUM(T158:T159)</f>
        <v>0</v>
      </c>
      <c r="AR157" s="130" t="s">
        <v>150</v>
      </c>
      <c r="AT157" s="138" t="s">
        <v>77</v>
      </c>
      <c r="AU157" s="138" t="s">
        <v>86</v>
      </c>
      <c r="AY157" s="130" t="s">
        <v>124</v>
      </c>
      <c r="BK157" s="139">
        <f>SUM(BK158:BK159)</f>
        <v>0</v>
      </c>
    </row>
    <row r="158" spans="1:65" s="2" customFormat="1" ht="16.5" customHeight="1">
      <c r="A158" s="31"/>
      <c r="B158" s="142"/>
      <c r="C158" s="143" t="s">
        <v>8</v>
      </c>
      <c r="D158" s="143" t="s">
        <v>127</v>
      </c>
      <c r="E158" s="144" t="s">
        <v>327</v>
      </c>
      <c r="F158" s="145" t="s">
        <v>328</v>
      </c>
      <c r="G158" s="146" t="s">
        <v>130</v>
      </c>
      <c r="H158" s="147">
        <v>1</v>
      </c>
      <c r="I158" s="148"/>
      <c r="J158" s="149">
        <f>ROUND(I158*H158,2)</f>
        <v>0</v>
      </c>
      <c r="K158" s="145" t="s">
        <v>143</v>
      </c>
      <c r="L158" s="32"/>
      <c r="M158" s="150" t="s">
        <v>1</v>
      </c>
      <c r="N158" s="151" t="s">
        <v>43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323</v>
      </c>
      <c r="AT158" s="154" t="s">
        <v>127</v>
      </c>
      <c r="AU158" s="154" t="s">
        <v>88</v>
      </c>
      <c r="AY158" s="16" t="s">
        <v>124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86</v>
      </c>
      <c r="BK158" s="155">
        <f>ROUND(I158*H158,2)</f>
        <v>0</v>
      </c>
      <c r="BL158" s="16" t="s">
        <v>323</v>
      </c>
      <c r="BM158" s="154" t="s">
        <v>329</v>
      </c>
    </row>
    <row r="159" spans="1:65" s="2" customFormat="1" ht="29.25">
      <c r="A159" s="31"/>
      <c r="B159" s="32"/>
      <c r="C159" s="31"/>
      <c r="D159" s="156" t="s">
        <v>133</v>
      </c>
      <c r="E159" s="31"/>
      <c r="F159" s="157" t="s">
        <v>330</v>
      </c>
      <c r="G159" s="31"/>
      <c r="H159" s="31"/>
      <c r="I159" s="158"/>
      <c r="J159" s="31"/>
      <c r="K159" s="31"/>
      <c r="L159" s="32"/>
      <c r="M159" s="190"/>
      <c r="N159" s="191"/>
      <c r="O159" s="192"/>
      <c r="P159" s="192"/>
      <c r="Q159" s="192"/>
      <c r="R159" s="192"/>
      <c r="S159" s="192"/>
      <c r="T159" s="193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133</v>
      </c>
      <c r="AU159" s="16" t="s">
        <v>88</v>
      </c>
    </row>
    <row r="160" spans="1:65" s="2" customFormat="1" ht="6.95" customHeight="1">
      <c r="A160" s="31"/>
      <c r="B160" s="46"/>
      <c r="C160" s="47"/>
      <c r="D160" s="47"/>
      <c r="E160" s="47"/>
      <c r="F160" s="47"/>
      <c r="G160" s="47"/>
      <c r="H160" s="47"/>
      <c r="I160" s="47"/>
      <c r="J160" s="47"/>
      <c r="K160" s="47"/>
      <c r="L160" s="32"/>
      <c r="M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</row>
  </sheetData>
  <autoFilter ref="C123:K15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abSelected="1" topLeftCell="A129" workbookViewId="0">
      <selection activeCell="F133" sqref="F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9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4" t="str">
        <f>'Rekapitulace zakázky'!K6</f>
        <v>VD Roudnice nad Labem, oprava pohonů uzávěrů obtoků VPK</v>
      </c>
      <c r="F7" s="235"/>
      <c r="G7" s="235"/>
      <c r="H7" s="235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0" t="s">
        <v>331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21</v>
      </c>
      <c r="E12" s="31"/>
      <c r="F12" s="24" t="s">
        <v>22</v>
      </c>
      <c r="G12" s="31"/>
      <c r="H12" s="31"/>
      <c r="I12" s="26" t="s">
        <v>23</v>
      </c>
      <c r="J12" s="54" t="str">
        <f>'Rekapitulace zakázky'!AN8</f>
        <v>21. 10. 2022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25</v>
      </c>
      <c r="E14" s="31"/>
      <c r="F14" s="31"/>
      <c r="G14" s="31"/>
      <c r="H14" s="31"/>
      <c r="I14" s="26" t="s">
        <v>26</v>
      </c>
      <c r="J14" s="24" t="s">
        <v>27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28</v>
      </c>
      <c r="F15" s="31"/>
      <c r="G15" s="31"/>
      <c r="H15" s="31"/>
      <c r="I15" s="26" t="s">
        <v>29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30</v>
      </c>
      <c r="E17" s="31"/>
      <c r="F17" s="31"/>
      <c r="G17" s="31"/>
      <c r="H17" s="31"/>
      <c r="I17" s="26" t="s">
        <v>26</v>
      </c>
      <c r="J17" s="27" t="str">
        <f>'Rekapitulace zakázky'!AN13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6" t="str">
        <f>'Rekapitulace zakázky'!E14</f>
        <v>Vyplň údaj</v>
      </c>
      <c r="F18" s="200"/>
      <c r="G18" s="200"/>
      <c r="H18" s="200"/>
      <c r="I18" s="26" t="s">
        <v>29</v>
      </c>
      <c r="J18" s="27" t="str">
        <f>'Rekapitulace zakázky'!AN14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32</v>
      </c>
      <c r="E20" s="31"/>
      <c r="F20" s="31"/>
      <c r="G20" s="31"/>
      <c r="H20" s="31"/>
      <c r="I20" s="26" t="s">
        <v>26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33</v>
      </c>
      <c r="F21" s="31"/>
      <c r="G21" s="31"/>
      <c r="H21" s="31"/>
      <c r="I21" s="26" t="s">
        <v>29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35</v>
      </c>
      <c r="E23" s="31"/>
      <c r="F23" s="31"/>
      <c r="G23" s="31"/>
      <c r="H23" s="31"/>
      <c r="I23" s="26" t="s">
        <v>26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36</v>
      </c>
      <c r="F24" s="31"/>
      <c r="G24" s="31"/>
      <c r="H24" s="31"/>
      <c r="I24" s="26" t="s">
        <v>29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5" t="s">
        <v>1</v>
      </c>
      <c r="F27" s="205"/>
      <c r="G27" s="205"/>
      <c r="H27" s="20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42</v>
      </c>
      <c r="E33" s="26" t="s">
        <v>43</v>
      </c>
      <c r="F33" s="98">
        <f>ROUND((SUM(BE121:BE136)),  2)</f>
        <v>0</v>
      </c>
      <c r="G33" s="31"/>
      <c r="H33" s="31"/>
      <c r="I33" s="99">
        <v>0.21</v>
      </c>
      <c r="J33" s="98">
        <f>ROUND(((SUM(BE121:BE136))*I33),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44</v>
      </c>
      <c r="F34" s="98">
        <f>ROUND((SUM(BF121:BF136)),  2)</f>
        <v>0</v>
      </c>
      <c r="G34" s="31"/>
      <c r="H34" s="31"/>
      <c r="I34" s="99">
        <v>0.15</v>
      </c>
      <c r="J34" s="98">
        <f>ROUND(((SUM(BF121:BF136))*I34),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ROUND((SUM(BG121:BG136)),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ROUND((SUM(BH121:BH136)),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ROUND((SUM(BI121:BI136)),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4" t="str">
        <f>E7</f>
        <v>VD Roudnice nad Labem, oprava pohonů uzávěrů obtoků VPK</v>
      </c>
      <c r="F85" s="235"/>
      <c r="G85" s="235"/>
      <c r="H85" s="235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0" t="str">
        <f>E9</f>
        <v>VON - VON - VD Roudnice, pohony VPK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1"/>
      <c r="E89" s="31"/>
      <c r="F89" s="24" t="str">
        <f>F12</f>
        <v>VD Roudnice nad Labem</v>
      </c>
      <c r="G89" s="31"/>
      <c r="H89" s="31"/>
      <c r="I89" s="26" t="s">
        <v>23</v>
      </c>
      <c r="J89" s="54" t="str">
        <f>IF(J12="","",J12)</f>
        <v>21. 10. 2022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25</v>
      </c>
      <c r="D91" s="31"/>
      <c r="E91" s="31"/>
      <c r="F91" s="24" t="str">
        <f>E15</f>
        <v>Povodí Labe, státní podnik</v>
      </c>
      <c r="G91" s="31"/>
      <c r="H91" s="31"/>
      <c r="I91" s="26" t="s">
        <v>32</v>
      </c>
      <c r="J91" s="29" t="str">
        <f>E21</f>
        <v>PS Profi, s.r.o.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1"/>
      <c r="E92" s="31"/>
      <c r="F92" s="24" t="str">
        <f>IF(E18="","",E18)</f>
        <v>Vyplň údaj</v>
      </c>
      <c r="G92" s="31"/>
      <c r="H92" s="31"/>
      <c r="I92" s="26" t="s">
        <v>35</v>
      </c>
      <c r="J92" s="29" t="str">
        <f>E24</f>
        <v>MD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252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customHeight="1">
      <c r="B98" s="115"/>
      <c r="D98" s="116" t="s">
        <v>253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customHeight="1">
      <c r="B99" s="115"/>
      <c r="D99" s="116" t="s">
        <v>332</v>
      </c>
      <c r="E99" s="117"/>
      <c r="F99" s="117"/>
      <c r="G99" s="117"/>
      <c r="H99" s="117"/>
      <c r="I99" s="117"/>
      <c r="J99" s="118">
        <f>J126</f>
        <v>0</v>
      </c>
      <c r="L99" s="115"/>
    </row>
    <row r="100" spans="1:31" s="10" customFormat="1" ht="19.899999999999999" customHeight="1">
      <c r="B100" s="115"/>
      <c r="D100" s="116" t="s">
        <v>333</v>
      </c>
      <c r="E100" s="117"/>
      <c r="F100" s="117"/>
      <c r="G100" s="117"/>
      <c r="H100" s="117"/>
      <c r="I100" s="117"/>
      <c r="J100" s="118">
        <f>J129</f>
        <v>0</v>
      </c>
      <c r="L100" s="115"/>
    </row>
    <row r="101" spans="1:31" s="10" customFormat="1" ht="19.899999999999999" customHeight="1">
      <c r="B101" s="115"/>
      <c r="D101" s="116" t="s">
        <v>334</v>
      </c>
      <c r="E101" s="117"/>
      <c r="F101" s="117"/>
      <c r="G101" s="117"/>
      <c r="H101" s="117"/>
      <c r="I101" s="117"/>
      <c r="J101" s="118">
        <f>J134</f>
        <v>0</v>
      </c>
      <c r="L101" s="115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109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34" t="str">
        <f>E7</f>
        <v>VD Roudnice nad Labem, oprava pohonů uzávěrů obtoků VPK</v>
      </c>
      <c r="F111" s="235"/>
      <c r="G111" s="235"/>
      <c r="H111" s="235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96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20" t="str">
        <f>E9</f>
        <v>VON - VON - VD Roudnice, pohony VPK</v>
      </c>
      <c r="F113" s="233"/>
      <c r="G113" s="233"/>
      <c r="H113" s="233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21</v>
      </c>
      <c r="D115" s="31"/>
      <c r="E115" s="31"/>
      <c r="F115" s="24" t="str">
        <f>F12</f>
        <v>VD Roudnice nad Labem</v>
      </c>
      <c r="G115" s="31"/>
      <c r="H115" s="31"/>
      <c r="I115" s="26" t="s">
        <v>23</v>
      </c>
      <c r="J115" s="54" t="str">
        <f>IF(J12="","",J12)</f>
        <v>21. 10. 2022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25</v>
      </c>
      <c r="D117" s="31"/>
      <c r="E117" s="31"/>
      <c r="F117" s="24" t="str">
        <f>E15</f>
        <v>Povodí Labe, státní podnik</v>
      </c>
      <c r="G117" s="31"/>
      <c r="H117" s="31"/>
      <c r="I117" s="26" t="s">
        <v>32</v>
      </c>
      <c r="J117" s="29" t="str">
        <f>E21</f>
        <v>PS Profi,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30</v>
      </c>
      <c r="D118" s="31"/>
      <c r="E118" s="31"/>
      <c r="F118" s="24" t="str">
        <f>IF(E18="","",E18)</f>
        <v>Vyplň údaj</v>
      </c>
      <c r="G118" s="31"/>
      <c r="H118" s="31"/>
      <c r="I118" s="26" t="s">
        <v>35</v>
      </c>
      <c r="J118" s="29" t="str">
        <f>E24</f>
        <v>MD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110</v>
      </c>
      <c r="D120" s="122" t="s">
        <v>63</v>
      </c>
      <c r="E120" s="122" t="s">
        <v>59</v>
      </c>
      <c r="F120" s="122" t="s">
        <v>60</v>
      </c>
      <c r="G120" s="122" t="s">
        <v>111</v>
      </c>
      <c r="H120" s="122" t="s">
        <v>112</v>
      </c>
      <c r="I120" s="122" t="s">
        <v>113</v>
      </c>
      <c r="J120" s="122" t="s">
        <v>100</v>
      </c>
      <c r="K120" s="123" t="s">
        <v>114</v>
      </c>
      <c r="L120" s="124"/>
      <c r="M120" s="61" t="s">
        <v>1</v>
      </c>
      <c r="N120" s="62" t="s">
        <v>42</v>
      </c>
      <c r="O120" s="62" t="s">
        <v>115</v>
      </c>
      <c r="P120" s="62" t="s">
        <v>116</v>
      </c>
      <c r="Q120" s="62" t="s">
        <v>117</v>
      </c>
      <c r="R120" s="62" t="s">
        <v>118</v>
      </c>
      <c r="S120" s="62" t="s">
        <v>119</v>
      </c>
      <c r="T120" s="63" t="s">
        <v>120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1"/>
      <c r="B121" s="32"/>
      <c r="C121" s="68" t="s">
        <v>121</v>
      </c>
      <c r="D121" s="31"/>
      <c r="E121" s="31"/>
      <c r="F121" s="31"/>
      <c r="G121" s="31"/>
      <c r="H121" s="31"/>
      <c r="I121" s="31"/>
      <c r="J121" s="125">
        <f>BK121</f>
        <v>0</v>
      </c>
      <c r="K121" s="31"/>
      <c r="L121" s="32"/>
      <c r="M121" s="64"/>
      <c r="N121" s="55"/>
      <c r="O121" s="65"/>
      <c r="P121" s="126">
        <f>P122</f>
        <v>0</v>
      </c>
      <c r="Q121" s="65"/>
      <c r="R121" s="126">
        <f>R122</f>
        <v>0</v>
      </c>
      <c r="S121" s="65"/>
      <c r="T121" s="127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77</v>
      </c>
      <c r="AU121" s="16" t="s">
        <v>102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317</v>
      </c>
      <c r="F122" s="131" t="s">
        <v>318</v>
      </c>
      <c r="I122" s="132"/>
      <c r="J122" s="133">
        <f>BK122</f>
        <v>0</v>
      </c>
      <c r="L122" s="129"/>
      <c r="M122" s="134"/>
      <c r="N122" s="135"/>
      <c r="O122" s="135"/>
      <c r="P122" s="136">
        <f>P123+P126+P129+P134</f>
        <v>0</v>
      </c>
      <c r="Q122" s="135"/>
      <c r="R122" s="136">
        <f>R123+R126+R129+R134</f>
        <v>0</v>
      </c>
      <c r="S122" s="135"/>
      <c r="T122" s="137">
        <f>T123+T126+T129+T134</f>
        <v>0</v>
      </c>
      <c r="AR122" s="130" t="s">
        <v>150</v>
      </c>
      <c r="AT122" s="138" t="s">
        <v>77</v>
      </c>
      <c r="AU122" s="138" t="s">
        <v>78</v>
      </c>
      <c r="AY122" s="130" t="s">
        <v>124</v>
      </c>
      <c r="BK122" s="139">
        <f>BK123+BK126+BK129+BK134</f>
        <v>0</v>
      </c>
    </row>
    <row r="123" spans="1:65" s="12" customFormat="1" ht="22.9" customHeight="1">
      <c r="B123" s="129"/>
      <c r="D123" s="130" t="s">
        <v>77</v>
      </c>
      <c r="E123" s="140" t="s">
        <v>319</v>
      </c>
      <c r="F123" s="140" t="s">
        <v>320</v>
      </c>
      <c r="I123" s="132"/>
      <c r="J123" s="141">
        <f>BK123</f>
        <v>0</v>
      </c>
      <c r="L123" s="129"/>
      <c r="M123" s="134"/>
      <c r="N123" s="135"/>
      <c r="O123" s="135"/>
      <c r="P123" s="136">
        <f>SUM(P124:P125)</f>
        <v>0</v>
      </c>
      <c r="Q123" s="135"/>
      <c r="R123" s="136">
        <f>SUM(R124:R125)</f>
        <v>0</v>
      </c>
      <c r="S123" s="135"/>
      <c r="T123" s="137">
        <f>SUM(T124:T125)</f>
        <v>0</v>
      </c>
      <c r="AR123" s="130" t="s">
        <v>150</v>
      </c>
      <c r="AT123" s="138" t="s">
        <v>77</v>
      </c>
      <c r="AU123" s="138" t="s">
        <v>86</v>
      </c>
      <c r="AY123" s="130" t="s">
        <v>124</v>
      </c>
      <c r="BK123" s="139">
        <f>SUM(BK124:BK125)</f>
        <v>0</v>
      </c>
    </row>
    <row r="124" spans="1:65" s="2" customFormat="1" ht="16.5" customHeight="1">
      <c r="A124" s="31"/>
      <c r="B124" s="142"/>
      <c r="C124" s="143" t="s">
        <v>86</v>
      </c>
      <c r="D124" s="143" t="s">
        <v>127</v>
      </c>
      <c r="E124" s="144" t="s">
        <v>335</v>
      </c>
      <c r="F124" s="145" t="s">
        <v>320</v>
      </c>
      <c r="G124" s="146" t="s">
        <v>130</v>
      </c>
      <c r="H124" s="147">
        <v>1</v>
      </c>
      <c r="I124" s="148"/>
      <c r="J124" s="149">
        <f>ROUND(I124*H124,2)</f>
        <v>0</v>
      </c>
      <c r="K124" s="145" t="s">
        <v>143</v>
      </c>
      <c r="L124" s="32"/>
      <c r="M124" s="150" t="s">
        <v>1</v>
      </c>
      <c r="N124" s="151" t="s">
        <v>43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323</v>
      </c>
      <c r="AT124" s="154" t="s">
        <v>127</v>
      </c>
      <c r="AU124" s="154" t="s">
        <v>88</v>
      </c>
      <c r="AY124" s="16" t="s">
        <v>124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86</v>
      </c>
      <c r="BK124" s="155">
        <f>ROUND(I124*H124,2)</f>
        <v>0</v>
      </c>
      <c r="BL124" s="16" t="s">
        <v>323</v>
      </c>
      <c r="BM124" s="154" t="s">
        <v>336</v>
      </c>
    </row>
    <row r="125" spans="1:65" s="2" customFormat="1" ht="195">
      <c r="A125" s="31"/>
      <c r="B125" s="32"/>
      <c r="C125" s="31"/>
      <c r="D125" s="156" t="s">
        <v>133</v>
      </c>
      <c r="E125" s="31"/>
      <c r="F125" s="157" t="s">
        <v>337</v>
      </c>
      <c r="G125" s="31"/>
      <c r="H125" s="31"/>
      <c r="I125" s="158"/>
      <c r="J125" s="31"/>
      <c r="K125" s="31"/>
      <c r="L125" s="32"/>
      <c r="M125" s="159"/>
      <c r="N125" s="160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133</v>
      </c>
      <c r="AU125" s="16" t="s">
        <v>88</v>
      </c>
    </row>
    <row r="126" spans="1:65" s="12" customFormat="1" ht="22.9" customHeight="1">
      <c r="B126" s="129"/>
      <c r="D126" s="130" t="s">
        <v>77</v>
      </c>
      <c r="E126" s="140" t="s">
        <v>338</v>
      </c>
      <c r="F126" s="140" t="s">
        <v>339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SUM(P127:P128)</f>
        <v>0</v>
      </c>
      <c r="Q126" s="135"/>
      <c r="R126" s="136">
        <f>SUM(R127:R128)</f>
        <v>0</v>
      </c>
      <c r="S126" s="135"/>
      <c r="T126" s="137">
        <f>SUM(T127:T128)</f>
        <v>0</v>
      </c>
      <c r="AR126" s="130" t="s">
        <v>150</v>
      </c>
      <c r="AT126" s="138" t="s">
        <v>77</v>
      </c>
      <c r="AU126" s="138" t="s">
        <v>86</v>
      </c>
      <c r="AY126" s="130" t="s">
        <v>124</v>
      </c>
      <c r="BK126" s="139">
        <f>SUM(BK127:BK128)</f>
        <v>0</v>
      </c>
    </row>
    <row r="127" spans="1:65" s="2" customFormat="1" ht="16.5" customHeight="1">
      <c r="A127" s="31"/>
      <c r="B127" s="142"/>
      <c r="C127" s="143" t="s">
        <v>88</v>
      </c>
      <c r="D127" s="143" t="s">
        <v>127</v>
      </c>
      <c r="E127" s="144" t="s">
        <v>340</v>
      </c>
      <c r="F127" s="145" t="s">
        <v>339</v>
      </c>
      <c r="G127" s="146" t="s">
        <v>130</v>
      </c>
      <c r="H127" s="147">
        <v>1</v>
      </c>
      <c r="I127" s="148"/>
      <c r="J127" s="149">
        <f>ROUND(I127*H127,2)</f>
        <v>0</v>
      </c>
      <c r="K127" s="145" t="s">
        <v>143</v>
      </c>
      <c r="L127" s="32"/>
      <c r="M127" s="150" t="s">
        <v>1</v>
      </c>
      <c r="N127" s="151" t="s">
        <v>43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323</v>
      </c>
      <c r="AT127" s="154" t="s">
        <v>127</v>
      </c>
      <c r="AU127" s="154" t="s">
        <v>88</v>
      </c>
      <c r="AY127" s="16" t="s">
        <v>124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86</v>
      </c>
      <c r="BK127" s="155">
        <f>ROUND(I127*H127,2)</f>
        <v>0</v>
      </c>
      <c r="BL127" s="16" t="s">
        <v>323</v>
      </c>
      <c r="BM127" s="154" t="s">
        <v>341</v>
      </c>
    </row>
    <row r="128" spans="1:65" s="2" customFormat="1" ht="263.25">
      <c r="A128" s="31"/>
      <c r="B128" s="32"/>
      <c r="C128" s="31"/>
      <c r="D128" s="156" t="s">
        <v>133</v>
      </c>
      <c r="E128" s="31"/>
      <c r="F128" s="157" t="s">
        <v>342</v>
      </c>
      <c r="G128" s="31"/>
      <c r="H128" s="31"/>
      <c r="I128" s="158"/>
      <c r="J128" s="31"/>
      <c r="K128" s="31"/>
      <c r="L128" s="32"/>
      <c r="M128" s="159"/>
      <c r="N128" s="160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133</v>
      </c>
      <c r="AU128" s="16" t="s">
        <v>88</v>
      </c>
    </row>
    <row r="129" spans="1:65" s="12" customFormat="1" ht="22.9" customHeight="1">
      <c r="B129" s="129"/>
      <c r="D129" s="130" t="s">
        <v>77</v>
      </c>
      <c r="E129" s="140" t="s">
        <v>343</v>
      </c>
      <c r="F129" s="140" t="s">
        <v>344</v>
      </c>
      <c r="I129" s="132"/>
      <c r="J129" s="141">
        <f>BK129</f>
        <v>0</v>
      </c>
      <c r="L129" s="129"/>
      <c r="M129" s="134"/>
      <c r="N129" s="135"/>
      <c r="O129" s="135"/>
      <c r="P129" s="136">
        <f>SUM(P130:P133)</f>
        <v>0</v>
      </c>
      <c r="Q129" s="135"/>
      <c r="R129" s="136">
        <f>SUM(R130:R133)</f>
        <v>0</v>
      </c>
      <c r="S129" s="135"/>
      <c r="T129" s="137">
        <f>SUM(T130:T133)</f>
        <v>0</v>
      </c>
      <c r="AR129" s="130" t="s">
        <v>150</v>
      </c>
      <c r="AT129" s="138" t="s">
        <v>77</v>
      </c>
      <c r="AU129" s="138" t="s">
        <v>86</v>
      </c>
      <c r="AY129" s="130" t="s">
        <v>124</v>
      </c>
      <c r="BK129" s="139">
        <f>SUM(BK130:BK133)</f>
        <v>0</v>
      </c>
    </row>
    <row r="130" spans="1:65" s="2" customFormat="1" ht="16.5" customHeight="1">
      <c r="A130" s="31"/>
      <c r="B130" s="142"/>
      <c r="C130" s="143" t="s">
        <v>139</v>
      </c>
      <c r="D130" s="143" t="s">
        <v>127</v>
      </c>
      <c r="E130" s="144" t="s">
        <v>345</v>
      </c>
      <c r="F130" s="145" t="s">
        <v>346</v>
      </c>
      <c r="G130" s="146" t="s">
        <v>130</v>
      </c>
      <c r="H130" s="147">
        <v>1</v>
      </c>
      <c r="I130" s="148"/>
      <c r="J130" s="149">
        <f>ROUND(I130*H130,2)</f>
        <v>0</v>
      </c>
      <c r="K130" s="145" t="s">
        <v>143</v>
      </c>
      <c r="L130" s="32"/>
      <c r="M130" s="150" t="s">
        <v>1</v>
      </c>
      <c r="N130" s="151" t="s">
        <v>43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323</v>
      </c>
      <c r="AT130" s="154" t="s">
        <v>127</v>
      </c>
      <c r="AU130" s="154" t="s">
        <v>88</v>
      </c>
      <c r="AY130" s="16" t="s">
        <v>124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86</v>
      </c>
      <c r="BK130" s="155">
        <f>ROUND(I130*H130,2)</f>
        <v>0</v>
      </c>
      <c r="BL130" s="16" t="s">
        <v>323</v>
      </c>
      <c r="BM130" s="154" t="s">
        <v>347</v>
      </c>
    </row>
    <row r="131" spans="1:65" s="2" customFormat="1" ht="136.5">
      <c r="A131" s="31"/>
      <c r="B131" s="32"/>
      <c r="C131" s="31"/>
      <c r="D131" s="156" t="s">
        <v>133</v>
      </c>
      <c r="E131" s="31"/>
      <c r="F131" s="157" t="s">
        <v>357</v>
      </c>
      <c r="G131" s="31"/>
      <c r="H131" s="31"/>
      <c r="I131" s="158"/>
      <c r="J131" s="31"/>
      <c r="K131" s="31"/>
      <c r="L131" s="32"/>
      <c r="M131" s="159"/>
      <c r="N131" s="160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133</v>
      </c>
      <c r="AU131" s="16" t="s">
        <v>88</v>
      </c>
    </row>
    <row r="132" spans="1:65" s="2" customFormat="1" ht="16.5" customHeight="1">
      <c r="A132" s="31"/>
      <c r="B132" s="142"/>
      <c r="C132" s="143" t="s">
        <v>131</v>
      </c>
      <c r="D132" s="143" t="s">
        <v>127</v>
      </c>
      <c r="E132" s="144" t="s">
        <v>348</v>
      </c>
      <c r="F132" s="145" t="s">
        <v>349</v>
      </c>
      <c r="G132" s="146" t="s">
        <v>130</v>
      </c>
      <c r="H132" s="147">
        <v>1</v>
      </c>
      <c r="I132" s="148"/>
      <c r="J132" s="149">
        <f>ROUND(I132*H132,2)</f>
        <v>0</v>
      </c>
      <c r="K132" s="145" t="s">
        <v>143</v>
      </c>
      <c r="L132" s="32"/>
      <c r="M132" s="150" t="s">
        <v>1</v>
      </c>
      <c r="N132" s="151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323</v>
      </c>
      <c r="AT132" s="154" t="s">
        <v>127</v>
      </c>
      <c r="AU132" s="154" t="s">
        <v>88</v>
      </c>
      <c r="AY132" s="16" t="s">
        <v>124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323</v>
      </c>
      <c r="BM132" s="154" t="s">
        <v>350</v>
      </c>
    </row>
    <row r="133" spans="1:65" s="2" customFormat="1" ht="165.75">
      <c r="A133" s="31"/>
      <c r="B133" s="32"/>
      <c r="C133" s="31"/>
      <c r="D133" s="156" t="s">
        <v>133</v>
      </c>
      <c r="E133" s="31"/>
      <c r="F133" s="157" t="s">
        <v>358</v>
      </c>
      <c r="G133" s="31"/>
      <c r="H133" s="31"/>
      <c r="I133" s="158"/>
      <c r="J133" s="31"/>
      <c r="K133" s="31"/>
      <c r="L133" s="32"/>
      <c r="M133" s="159"/>
      <c r="N133" s="160"/>
      <c r="O133" s="57"/>
      <c r="P133" s="57"/>
      <c r="Q133" s="57"/>
      <c r="R133" s="57"/>
      <c r="S133" s="57"/>
      <c r="T133" s="58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133</v>
      </c>
      <c r="AU133" s="16" t="s">
        <v>88</v>
      </c>
    </row>
    <row r="134" spans="1:65" s="12" customFormat="1" ht="22.9" customHeight="1">
      <c r="B134" s="129"/>
      <c r="D134" s="130" t="s">
        <v>77</v>
      </c>
      <c r="E134" s="140" t="s">
        <v>351</v>
      </c>
      <c r="F134" s="140" t="s">
        <v>352</v>
      </c>
      <c r="I134" s="132"/>
      <c r="J134" s="141">
        <f>BK134</f>
        <v>0</v>
      </c>
      <c r="L134" s="129"/>
      <c r="M134" s="134"/>
      <c r="N134" s="135"/>
      <c r="O134" s="135"/>
      <c r="P134" s="136">
        <f>SUM(P135:P136)</f>
        <v>0</v>
      </c>
      <c r="Q134" s="135"/>
      <c r="R134" s="136">
        <f>SUM(R135:R136)</f>
        <v>0</v>
      </c>
      <c r="S134" s="135"/>
      <c r="T134" s="137">
        <f>SUM(T135:T136)</f>
        <v>0</v>
      </c>
      <c r="AR134" s="130" t="s">
        <v>150</v>
      </c>
      <c r="AT134" s="138" t="s">
        <v>77</v>
      </c>
      <c r="AU134" s="138" t="s">
        <v>86</v>
      </c>
      <c r="AY134" s="130" t="s">
        <v>124</v>
      </c>
      <c r="BK134" s="139">
        <f>SUM(BK135:BK136)</f>
        <v>0</v>
      </c>
    </row>
    <row r="135" spans="1:65" s="2" customFormat="1" ht="16.5" customHeight="1">
      <c r="A135" s="31"/>
      <c r="B135" s="142"/>
      <c r="C135" s="143" t="s">
        <v>150</v>
      </c>
      <c r="D135" s="143" t="s">
        <v>127</v>
      </c>
      <c r="E135" s="144" t="s">
        <v>353</v>
      </c>
      <c r="F135" s="145" t="s">
        <v>352</v>
      </c>
      <c r="G135" s="146" t="s">
        <v>130</v>
      </c>
      <c r="H135" s="147">
        <v>1</v>
      </c>
      <c r="I135" s="148"/>
      <c r="J135" s="149">
        <f>ROUND(I135*H135,2)</f>
        <v>0</v>
      </c>
      <c r="K135" s="145" t="s">
        <v>143</v>
      </c>
      <c r="L135" s="32"/>
      <c r="M135" s="150" t="s">
        <v>1</v>
      </c>
      <c r="N135" s="151" t="s">
        <v>43</v>
      </c>
      <c r="O135" s="57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323</v>
      </c>
      <c r="AT135" s="154" t="s">
        <v>127</v>
      </c>
      <c r="AU135" s="154" t="s">
        <v>88</v>
      </c>
      <c r="AY135" s="16" t="s">
        <v>124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323</v>
      </c>
      <c r="BM135" s="154" t="s">
        <v>354</v>
      </c>
    </row>
    <row r="136" spans="1:65" s="2" customFormat="1" ht="39">
      <c r="A136" s="31"/>
      <c r="B136" s="32"/>
      <c r="C136" s="31"/>
      <c r="D136" s="156" t="s">
        <v>133</v>
      </c>
      <c r="E136" s="31"/>
      <c r="F136" s="157" t="s">
        <v>355</v>
      </c>
      <c r="G136" s="31"/>
      <c r="H136" s="31"/>
      <c r="I136" s="158"/>
      <c r="J136" s="31"/>
      <c r="K136" s="31"/>
      <c r="L136" s="32"/>
      <c r="M136" s="190"/>
      <c r="N136" s="191"/>
      <c r="O136" s="192"/>
      <c r="P136" s="192"/>
      <c r="Q136" s="192"/>
      <c r="R136" s="192"/>
      <c r="S136" s="192"/>
      <c r="T136" s="193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133</v>
      </c>
      <c r="AU136" s="16" t="s">
        <v>88</v>
      </c>
    </row>
    <row r="137" spans="1:65" s="2" customFormat="1" ht="6.95" customHeight="1">
      <c r="A137" s="31"/>
      <c r="B137" s="46"/>
      <c r="C137" s="47"/>
      <c r="D137" s="47"/>
      <c r="E137" s="47"/>
      <c r="F137" s="47"/>
      <c r="G137" s="47"/>
      <c r="H137" s="47"/>
      <c r="I137" s="47"/>
      <c r="J137" s="47"/>
      <c r="K137" s="47"/>
      <c r="L137" s="32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autoFilter ref="C120:K13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zakázky</vt:lpstr>
      <vt:lpstr>PS1_pohony - PS 1. Část s...</vt:lpstr>
      <vt:lpstr>PS2_EEASR - PS 2. Část el...</vt:lpstr>
      <vt:lpstr>VON - VON - VD Roudnice, ...</vt:lpstr>
      <vt:lpstr>'PS1_pohony - PS 1. Část s...'!Názvy_tisku</vt:lpstr>
      <vt:lpstr>'PS2_EEASR - PS 2. Část el...'!Názvy_tisku</vt:lpstr>
      <vt:lpstr>'Rekapitulace zakázky'!Názvy_tisku</vt:lpstr>
      <vt:lpstr>'VON - VON - VD Roudnice, ...'!Názvy_tisku</vt:lpstr>
      <vt:lpstr>'PS1_pohony - PS 1. Část s...'!Oblast_tisku</vt:lpstr>
      <vt:lpstr>'PS2_EEASR - PS 2. Část el...'!Oblast_tisku</vt:lpstr>
      <vt:lpstr>'Rekapitulace zakázky'!Oblast_tisku</vt:lpstr>
      <vt:lpstr>'VON - VON - VD Roudnice,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Hana Pištová</cp:lastModifiedBy>
  <dcterms:created xsi:type="dcterms:W3CDTF">2022-11-02T06:39:17Z</dcterms:created>
  <dcterms:modified xsi:type="dcterms:W3CDTF">2023-06-30T07:14:14Z</dcterms:modified>
</cp:coreProperties>
</file>